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7115" windowHeight="8910"/>
  </bookViews>
  <sheets>
    <sheet name="Bieu tieu chi" sheetId="5" r:id="rId1"/>
    <sheet name="TH NGUỒN LỰC" sheetId="6" r:id="rId2"/>
    <sheet name="Vốn chi tiết" sheetId="19" r:id="rId3"/>
    <sheet name="BA" sheetId="12" r:id="rId4"/>
    <sheet name="NS" sheetId="11" r:id="rId5"/>
    <sheet name="NH" sheetId="10" r:id="rId6"/>
    <sheet name="NP" sheetId="13" r:id="rId7"/>
    <sheet name="TN" sheetId="15" r:id="rId8"/>
    <sheet name="TB" sheetId="14" r:id="rId9"/>
    <sheet name="PR" sheetId="16" r:id="rId10"/>
    <sheet name="Sở, ngành" sheetId="17" r:id="rId11"/>
  </sheets>
  <externalReferences>
    <externalReference r:id="rId12"/>
  </externalReferences>
  <definedNames>
    <definedName name="_1">#N/A</definedName>
    <definedName name="_1000A01">#N/A</definedName>
    <definedName name="_2">#N/A</definedName>
    <definedName name="_boi1">#REF!</definedName>
    <definedName name="_boi2">#REF!</definedName>
    <definedName name="_CON1">#REF!</definedName>
    <definedName name="_CON2">#REF!</definedName>
    <definedName name="_ct2005" hidden="1">{"'Sheet1'!$L$16"}</definedName>
    <definedName name="_ddn400">#REF!</definedName>
    <definedName name="_ddn600">#REF!</definedName>
    <definedName name="_Fill" hidden="1">#REF!</definedName>
    <definedName name="_xlnm._FilterDatabase">#REF!</definedName>
    <definedName name="_GFE28">#REF!</definedName>
    <definedName name="_Key1" hidden="1">#REF!</definedName>
    <definedName name="_Key2" hidden="1">#REF!</definedName>
    <definedName name="_kl1">#REF!</definedName>
    <definedName name="_Lan1">{"Thuxm2.xls","Sheet1"}</definedName>
    <definedName name="_lap1">#REF!</definedName>
    <definedName name="_lap2">#REF!</definedName>
    <definedName name="_MAC12">#REF!</definedName>
    <definedName name="_MAC46">#REF!</definedName>
    <definedName name="_NCL100">#REF!</definedName>
    <definedName name="_NCL200">#REF!</definedName>
    <definedName name="_NCL250">#REF!</definedName>
    <definedName name="_NET2">#REF!</definedName>
    <definedName name="_nin190">#REF!</definedName>
    <definedName name="_Order1" hidden="1">255</definedName>
    <definedName name="_Order2" hidden="1">255</definedName>
    <definedName name="_Sat27">#REF!</definedName>
    <definedName name="_Sat6">#REF!</definedName>
    <definedName name="_sc1">#REF!</definedName>
    <definedName name="_SC2">#REF!</definedName>
    <definedName name="_sc3">#REF!</definedName>
    <definedName name="_SN3">#REF!</definedName>
    <definedName name="_Sort" hidden="1">#REF!</definedName>
    <definedName name="_t2" hidden="1">{"'Sheet1'!$L$16"}</definedName>
    <definedName name="_TL1">#REF!</definedName>
    <definedName name="_TL2">#REF!</definedName>
    <definedName name="_TL3">#REF!</definedName>
    <definedName name="_TLA120">#REF!</definedName>
    <definedName name="_TLA35">#REF!</definedName>
    <definedName name="_TLA50">#REF!</definedName>
    <definedName name="_TLA70">#REF!</definedName>
    <definedName name="_TLA95">#REF!</definedName>
    <definedName name="_tt3" hidden="1">{"'Sheet1'!$L$16"}</definedName>
    <definedName name="_tz593">#REF!</definedName>
    <definedName name="_VL100">#REF!</definedName>
    <definedName name="_VL200">#REF!</definedName>
    <definedName name="_VL250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">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dn">#REF!</definedName>
    <definedName name="ag15F80">#REF!</definedName>
    <definedName name="All_Item">#REF!</definedName>
    <definedName name="ALPIN">#N/A</definedName>
    <definedName name="ALPJYOU">#N/A</definedName>
    <definedName name="ALPTOI">#N/A</definedName>
    <definedName name="as" hidden="1">{"'Sheet1'!$L$16"}</definedName>
    <definedName name="AS2DocOpenMode" hidden="1">"AS2DocumentEdit"</definedName>
    <definedName name="AS2HasNoAutoHeaderFooter">"OFF"</definedName>
    <definedName name="Bang_cly">#REF!</definedName>
    <definedName name="Bang_CVC">#REF!</definedName>
    <definedName name="bang_gia">#REF!</definedName>
    <definedName name="Bang_travl">#REF!</definedName>
    <definedName name="BarData">#REF!</definedName>
    <definedName name="BB">#REF!</definedName>
    <definedName name="BCKQKDSon" hidden="1">{"'Sheet1'!$L$16"}</definedName>
    <definedName name="bia">#REF!</definedName>
    <definedName name="BOQ">#REF!</definedName>
    <definedName name="buoc">#REF!</definedName>
    <definedName name="BUOCSP01">#REF!</definedName>
    <definedName name="BUOCSP11">#REF!</definedName>
    <definedName name="BUOCSP12">#REF!</definedName>
    <definedName name="BUOCSPT10">#REF!</definedName>
    <definedName name="BUOCSPT2">#REF!</definedName>
    <definedName name="BUOCSPT22">#REF!</definedName>
    <definedName name="BUOCSPT3">#REF!</definedName>
    <definedName name="BUOCSPT403">#REF!</definedName>
    <definedName name="BUOCSPT4031">#REF!</definedName>
    <definedName name="BUOCSPT71">#REF!</definedName>
    <definedName name="BUOCSPT81">#REF!</definedName>
    <definedName name="BUOCSPT9">#REF!</definedName>
    <definedName name="BUOCSPT92">#REF!</definedName>
    <definedName name="BVCISUMMARY">#REF!</definedName>
    <definedName name="C_">#REF!</definedName>
    <definedName name="cap">#REF!</definedName>
    <definedName name="cap0.7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C">#REF!</definedName>
    <definedName name="CCS">#REF!</definedName>
    <definedName name="CDD">#REF!</definedName>
    <definedName name="CDSPS2" hidden="1">{"'Sheet1'!$L$16"}</definedName>
    <definedName name="CF_AccruedExpenses">#REF!</definedName>
    <definedName name="CF_Cash">#REF!</definedName>
    <definedName name="CF_CurrentLTDebit">#REF!</definedName>
    <definedName name="CF_DeferredTax">#REF!</definedName>
    <definedName name="CF_Dividends">#REF!</definedName>
    <definedName name="CF_Intangibles">#REF!</definedName>
    <definedName name="CF_Inventories">#REF!</definedName>
    <definedName name="CF_Investments">#REF!</definedName>
    <definedName name="CF_LTDebt">#REF!</definedName>
    <definedName name="CF_NetIncome">#REF!</definedName>
    <definedName name="CF_Payables">#REF!</definedName>
    <definedName name="CF_PrepaidExpenses">#REF!</definedName>
    <definedName name="CF_Property">#REF!</definedName>
    <definedName name="CF_Receivables">#REF!</definedName>
    <definedName name="CF_Shares">#REF!</definedName>
    <definedName name="CF_Taxation">#REF!</definedName>
    <definedName name="CK">#REF!</definedName>
    <definedName name="ckt08.8" hidden="1">{"'Sheet1'!$L$16"}</definedName>
    <definedName name="CL">#REF!</definedName>
    <definedName name="CLVC3">0.1</definedName>
    <definedName name="CLVCTB">#REF!</definedName>
    <definedName name="CLVL">#REF!</definedName>
    <definedName name="Co">#REF!</definedName>
    <definedName name="Cöï_ly_vaän_chuyeãn">#REF!</definedName>
    <definedName name="CÖÏ_LY_VAÄN_CHUYEÅN">#REF!</definedName>
    <definedName name="COMMON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ST_EQ">#REF!</definedName>
    <definedName name="CotATHCT">#REF!</definedName>
    <definedName name="COVER">#REF!</definedName>
    <definedName name="CPC">#REF!</definedName>
    <definedName name="CPVC">#REF!</definedName>
    <definedName name="CPVC100">#REF!</definedName>
    <definedName name="CQS08.2" hidden="1">{"'Sheet1'!$L$16"}</definedName>
    <definedName name="CRD">#REF!</definedName>
    <definedName name="CRITINST">#REF!</definedName>
    <definedName name="CRITPURC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dn9697">#REF!</definedName>
    <definedName name="ctiep">#REF!</definedName>
    <definedName name="CURRENCY">#REF!</definedName>
    <definedName name="CX">#REF!</definedName>
    <definedName name="cy_share_equity">#REF!</definedName>
    <definedName name="d">#REF!</definedName>
    <definedName name="D_7101A_B">#REF!</definedName>
    <definedName name="data">#REF!</definedName>
    <definedName name="Data11">#REF!</definedName>
    <definedName name="Data41">#REF!</definedName>
    <definedName name="_xlnm.Database">#REF!</definedName>
    <definedName name="DauPT">#REF!</definedName>
    <definedName name="DauTH">#REF!</definedName>
    <definedName name="DD">#REF!</definedName>
    <definedName name="den_bu">#REF!</definedName>
    <definedName name="dgbdII">#REF!</definedName>
    <definedName name="DGCTI592">#REF!</definedName>
    <definedName name="dgnc">#REF!</definedName>
    <definedName name="dgqndn">#REF!</definedName>
    <definedName name="dgvl">#REF!</definedName>
    <definedName name="dm56bxd">#REF!</definedName>
    <definedName name="dobt">#REF!</definedName>
    <definedName name="Document_array">{"BANG TINH GIA THANH 2000-02.xls","BANG CAN DOI KE TOAN VIAVET.xls","Sheet1","Sheet2"}</definedName>
    <definedName name="ds1pnc">#REF!</definedName>
    <definedName name="ds1pvl">#REF!</definedName>
    <definedName name="ds3pnc">#REF!</definedName>
    <definedName name="ds3pvl">#REF!</definedName>
    <definedName name="DSUMDATA">#REF!</definedName>
    <definedName name="DTNX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f">#REF!</definedName>
    <definedName name="f92F56">#REF!</definedName>
    <definedName name="FACTOR">#REF!</definedName>
    <definedName name="fdg" hidden="1">{"'Sheet1'!$L$16"}</definedName>
    <definedName name="Fi">#REF!</definedName>
    <definedName name="frt" hidden="1">{"'Sheet1'!$L$16"}</definedName>
    <definedName name="fs">#REF!</definedName>
    <definedName name="gfd" hidden="1">{"'Sheet1'!$L$16"}</definedName>
    <definedName name="gft" hidden="1">{#N/A,#N/A,FALSE,"Chi tiÆt"}</definedName>
    <definedName name="gia_tien">#REF!</definedName>
    <definedName name="gia_tien_BTN">#REF!</definedName>
    <definedName name="GiaVT">#REF!</definedName>
    <definedName name="gl3p">#REF!</definedName>
    <definedName name="GTXL">#REF!</definedName>
    <definedName name="h" hidden="1">{"'Sheet1'!$L$16"}</definedName>
    <definedName name="HapCKVA">#REF!</definedName>
    <definedName name="HapCKvar">#REF!</definedName>
    <definedName name="HapCKW">#REF!</definedName>
    <definedName name="HapIKVA">#REF!</definedName>
    <definedName name="HapIKvar">#REF!</definedName>
    <definedName name="HapIKW">#REF!</definedName>
    <definedName name="HapKVA">#REF!</definedName>
    <definedName name="HapSKVA">#REF!</definedName>
    <definedName name="HapSKW">#REF!</definedName>
    <definedName name="Heä_soá_laép_xaø_H">1.7</definedName>
    <definedName name="heä_soá_sình_laày">#REF!</definedName>
    <definedName name="HH">#REF!</definedName>
    <definedName name="hhhh">#REF!</definedName>
    <definedName name="hien">#REF!</definedName>
    <definedName name="HOME_MANP">#REF!</definedName>
    <definedName name="HOMEOFFICE_COST">#REF!</definedName>
    <definedName name="HSCT3">0.1</definedName>
    <definedName name="hsdc1">#REF!</definedName>
    <definedName name="HSDN">2.5</definedName>
    <definedName name="HSHH">#REF!</definedName>
    <definedName name="HSHHUT">#REF!</definedName>
    <definedName name="HSSL">#REF!</definedName>
    <definedName name="HSVC1">#REF!</definedName>
    <definedName name="HSVC2">#REF!</definedName>
    <definedName name="HSVC3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TNC">#REF!</definedName>
    <definedName name="HTVL">#REF!</definedName>
    <definedName name="huy" hidden="1">{"'Sheet1'!$L$16"}</definedName>
    <definedName name="I">#REF!</definedName>
    <definedName name="IDLAB_COST">#REF!</definedName>
    <definedName name="IND_LAB">#REF!</definedName>
    <definedName name="INDMANP">#REF!</definedName>
    <definedName name="j">#REF!</definedName>
    <definedName name="j356C8">#REF!</definedName>
    <definedName name="K">#REF!</definedName>
    <definedName name="kcong">#REF!</definedName>
    <definedName name="KHAC">#REF!</definedName>
    <definedName name="KHOAN">#REF!</definedName>
    <definedName name="KHOANXICH131">#REF!</definedName>
    <definedName name="KHOANXICH3">#REF!</definedName>
    <definedName name="kp1ph">#REF!</definedName>
    <definedName name="KVC">#REF!</definedName>
    <definedName name="L">#REF!</definedName>
    <definedName name="Lan">{"Thuxm2.xls","Sheet1"}</definedName>
    <definedName name="ListPTVT">#REF!</definedName>
    <definedName name="ListTHVT">#REF!</definedName>
    <definedName name="Lmk">#REF!</definedName>
    <definedName name="LN">#REF!</definedName>
    <definedName name="Lo">#REF!</definedName>
    <definedName name="LOAISP01">#REF!</definedName>
    <definedName name="LOAISP11">#REF!</definedName>
    <definedName name="LOAISP12">#REF!</definedName>
    <definedName name="LOAISPT10">#REF!</definedName>
    <definedName name="LOAISPT2">#REF!</definedName>
    <definedName name="LOAISPT22">#REF!</definedName>
    <definedName name="LOAISPT3">#REF!</definedName>
    <definedName name="LOAISPT403">#REF!</definedName>
    <definedName name="LOAISPT4031">#REF!</definedName>
    <definedName name="LOAISPT71">#REF!</definedName>
    <definedName name="LOAISPT81">#REF!</definedName>
    <definedName name="LOAISPT9">#REF!</definedName>
    <definedName name="LOAISPT91">#REF!</definedName>
    <definedName name="LOAISPT92">#REF!</definedName>
    <definedName name="lt" hidden="1">#REF!</definedName>
    <definedName name="LTrai" hidden="1">#REF!</definedName>
    <definedName name="lVC">#REF!</definedName>
    <definedName name="m">#REF!</definedName>
    <definedName name="M12ba3p">#REF!</definedName>
    <definedName name="M12bb1p">#REF!</definedName>
    <definedName name="M12cbnc">#REF!</definedName>
    <definedName name="M12cbvl">#REF!</definedName>
    <definedName name="M14bb1p">#REF!</definedName>
    <definedName name="m8aanc">#REF!</definedName>
    <definedName name="m8aavl">#REF!</definedName>
    <definedName name="Ma3pnc">#REF!</definedName>
    <definedName name="Ma3pvl">#REF!</definedName>
    <definedName name="Maa3pnc">#REF!</definedName>
    <definedName name="Maa3pvl">#REF!</definedName>
    <definedName name="MAJ_CON_EQP">#REF!</definedName>
    <definedName name="MANV">#REF!</definedName>
    <definedName name="MANV1">#REF!</definedName>
    <definedName name="Mba1p">#REF!</definedName>
    <definedName name="Mba3p">#REF!</definedName>
    <definedName name="Mbb3p">#REF!</definedName>
    <definedName name="Mbn1p">#REF!</definedName>
    <definedName name="MG_A">#REF!</definedName>
    <definedName name="MTMAC12">#REF!</definedName>
    <definedName name="mtram">#REF!</definedName>
    <definedName name="n">#REF!</definedName>
    <definedName name="n1pig">#REF!</definedName>
    <definedName name="n1pind">#REF!</definedName>
    <definedName name="n1ping">#REF!</definedName>
    <definedName name="n1pint">#REF!</definedName>
    <definedName name="nama">#REF!</definedName>
    <definedName name="nc1p">#REF!</definedName>
    <definedName name="nc3p">#REF!</definedName>
    <definedName name="NCBD100">#REF!</definedName>
    <definedName name="NCBD200">#REF!</definedName>
    <definedName name="NCBD250">#REF!</definedName>
    <definedName name="NCcap0.7">#REF!</definedName>
    <definedName name="NCcap1">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n">#REF!</definedName>
    <definedName name="NHot">#REF!</definedName>
    <definedName name="nig">#REF!</definedName>
    <definedName name="nig1p">#REF!</definedName>
    <definedName name="nig3p">#REF!</definedName>
    <definedName name="nignc1p">#REF!</definedName>
    <definedName name="nigvl1p">#REF!</definedName>
    <definedName name="nin">#REF!</definedName>
    <definedName name="nin14nc3p">#REF!</definedName>
    <definedName name="nin14vl3p">#REF!</definedName>
    <definedName name="nin1903p">#REF!</definedName>
    <definedName name="nin190nc3p">#REF!</definedName>
    <definedName name="nin190vl3p">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1p">#REF!</definedName>
    <definedName name="nindnc3p">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3p">#REF!</definedName>
    <definedName name="nint1p">#REF!</definedName>
    <definedName name="nintnc1p">#REF!</definedName>
    <definedName name="nintvl1p">#REF!</definedName>
    <definedName name="ninvl3p">#REF!</definedName>
    <definedName name="nl">#REF!</definedName>
    <definedName name="nl1p">#REF!</definedName>
    <definedName name="nl3p">#REF!</definedName>
    <definedName name="nlnc3p">#REF!</definedName>
    <definedName name="nlnc3pha">#REF!</definedName>
    <definedName name="NLTK1p">#REF!</definedName>
    <definedName name="nlvl3p">#REF!</definedName>
    <definedName name="nn">#REF!</definedName>
    <definedName name="nn1p">#REF!</definedName>
    <definedName name="nn3p">#REF!</definedName>
    <definedName name="nnnc3p">#REF!</definedName>
    <definedName name="nnvl3p">#REF!</definedName>
    <definedName name="No">#REF!</definedName>
    <definedName name="PA">#REF!</definedName>
    <definedName name="Pb">#REF!</definedName>
    <definedName name="Pc">#REF!</definedName>
    <definedName name="PChe">#REF!</definedName>
    <definedName name="Pd">#REF!</definedName>
    <definedName name="Ph">#REF!</definedName>
    <definedName name="phu_luc_vua">#REF!</definedName>
    <definedName name="Pi">#REF!</definedName>
    <definedName name="PK">#REF!</definedName>
    <definedName name="Pl">#REF!</definedName>
    <definedName name="PRICE">#REF!</definedName>
    <definedName name="PRICE1">#REF!</definedName>
    <definedName name="_xlnm.Print_Titles" localSheetId="0">'Bieu tieu chi'!$4:$4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jName">#REF!</definedName>
    <definedName name="prjNo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y_share_equity">#REF!</definedName>
    <definedName name="ra11p">#REF!</definedName>
    <definedName name="ra13p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SCH">#REF!</definedName>
    <definedName name="SDMONG">#REF!</definedName>
    <definedName name="Sheet1">#REF!</definedName>
    <definedName name="SIZE">#REF!</definedName>
    <definedName name="SL">#REF!</definedName>
    <definedName name="SL_CRD">#REF!</definedName>
    <definedName name="SL_CRS">#REF!</definedName>
    <definedName name="SL_CS">#REF!</definedName>
    <definedName name="SL_DD">#REF!</definedName>
    <definedName name="soc3p">#REF!</definedName>
    <definedName name="SORT">#REF!</definedName>
    <definedName name="SPEC">#REF!</definedName>
    <definedName name="SPECSUMMARY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">#REF!,#REF!</definedName>
    <definedName name="SumLisPT">#REF!</definedName>
    <definedName name="SUMMARY">#REF!</definedName>
    <definedName name="T">#REF!</definedName>
    <definedName name="t101p">#REF!</definedName>
    <definedName name="t103p">#REF!</definedName>
    <definedName name="t10nc1p">#REF!</definedName>
    <definedName name="t10vl1p">#REF!</definedName>
    <definedName name="t121p">#REF!</definedName>
    <definedName name="t123p">#REF!</definedName>
    <definedName name="t141p">#REF!</definedName>
    <definedName name="t143p">#REF!</definedName>
    <definedName name="t14nc3p">#REF!</definedName>
    <definedName name="t14vl3p">#REF!</definedName>
    <definedName name="TaxTV">10%</definedName>
    <definedName name="TaxXL">5%</definedName>
    <definedName name="tbtram">#REF!</definedName>
    <definedName name="TC">#REF!</definedName>
    <definedName name="TC_NHANH1">#REF!</definedName>
    <definedName name="td1p">#REF!</definedName>
    <definedName name="td3p">#REF!</definedName>
    <definedName name="tdnc1p">#REF!</definedName>
    <definedName name="tdt" hidden="1">#REF!</definedName>
    <definedName name="tdtr2cnc">#REF!</definedName>
    <definedName name="tdtr2cvl">#REF!</definedName>
    <definedName name="tdvl1p">#REF!</definedName>
    <definedName name="TenHMuc">#REF!</definedName>
    <definedName name="test">#REF!</definedName>
    <definedName name="THDT_HT_DAO_THUONG">#REF!</definedName>
    <definedName name="THDT_HT_XOM_NOI">#REF!</definedName>
    <definedName name="THDT_NPP_XOM_NOI">#REF!</definedName>
    <definedName name="THDT_TBA_XOM_NOI">#REF!</definedName>
    <definedName name="THGO1pnc">#REF!</definedName>
    <definedName name="thht">#REF!</definedName>
    <definedName name="THI">#REF!</definedName>
    <definedName name="thkp3">#REF!</definedName>
    <definedName name="thtt">#REF!</definedName>
    <definedName name="Tien">#REF!</definedName>
    <definedName name="TIENLUONG">#REF!</definedName>
    <definedName name="tim_lan_xuat_hien">#REF!</definedName>
    <definedName name="tim_xuat_hien">#REF!</definedName>
    <definedName name="TITAN">#REF!</definedName>
    <definedName name="TK">#REF!</definedName>
    <definedName name="TKP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le">#REF!</definedName>
    <definedName name="TOTAL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DE2">#REF!</definedName>
    <definedName name="TRAVL">#REF!</definedName>
    <definedName name="ts">#REF!</definedName>
    <definedName name="tsI">#REF!</definedName>
    <definedName name="TT_1P">#REF!</definedName>
    <definedName name="TT_3p">#REF!</definedName>
    <definedName name="ttbt">#REF!</definedName>
    <definedName name="tthi">#REF!</definedName>
    <definedName name="ttronmk">#REF!</definedName>
    <definedName name="tv75nc">#REF!</definedName>
    <definedName name="tv75vl">#REF!</definedName>
    <definedName name="ty_le">#REF!</definedName>
    <definedName name="ty_le_BTN">#REF!</definedName>
    <definedName name="Ty_le1">#REF!</definedName>
    <definedName name="UP">#REF!,#REF!,#REF!,#REF!,#REF!,#REF!,#REF!,#REF!,#REF!,#REF!,#REF!</definedName>
    <definedName name="v" hidden="1">{"'Sheet1'!$L$16"}</definedName>
    <definedName name="V.1">#REF!</definedName>
    <definedName name="V.10">#REF!</definedName>
    <definedName name="V.11">#REF!</definedName>
    <definedName name="V.12">#REF!</definedName>
    <definedName name="V.13">#REF!</definedName>
    <definedName name="V.14">#REF!</definedName>
    <definedName name="V.15">#REF!</definedName>
    <definedName name="V.16">#REF!</definedName>
    <definedName name="V.17">#REF!</definedName>
    <definedName name="V.18">#REF!</definedName>
    <definedName name="V.2">#REF!</definedName>
    <definedName name="V.3">#REF!</definedName>
    <definedName name="V.4">#REF!</definedName>
    <definedName name="V.5">#REF!</definedName>
    <definedName name="V.6">#REF!</definedName>
    <definedName name="V.7">#REF!</definedName>
    <definedName name="V.8">#REF!</definedName>
    <definedName name="V.9">#REF!</definedName>
    <definedName name="VARIINST">#REF!</definedName>
    <definedName name="VARIPURC">#REF!</definedName>
    <definedName name="vccot">#REF!</definedName>
    <definedName name="VCHT">#REF!</definedName>
    <definedName name="vctb">#REF!</definedName>
    <definedName name="vd3p">#REF!</definedName>
    <definedName name="vl1p">#REF!</definedName>
    <definedName name="vl3p">#REF!</definedName>
    <definedName name="Vlcap0.7">#REF!</definedName>
    <definedName name="VLcap1">#REF!</definedName>
    <definedName name="vldn400">#REF!</definedName>
    <definedName name="vldn600">#REF!</definedName>
    <definedName name="VLIEU">#REF!</definedName>
    <definedName name="vltram">#REF!</definedName>
    <definedName name="VLXD">#REF!</definedName>
    <definedName name="vr3p">#REF!</definedName>
    <definedName name="Vu">#REF!</definedName>
    <definedName name="vv" hidden="1">{"'Sheet1'!$L$16"}</definedName>
    <definedName name="W">#REF!</definedName>
    <definedName name="wrn.chi._.tiÆt." hidden="1">{#N/A,#N/A,FALSE,"Chi tiÆt"}</definedName>
    <definedName name="X">#REF!</definedName>
    <definedName name="x1pind">#REF!</definedName>
    <definedName name="x1ping">#REF!</definedName>
    <definedName name="x1pint">#REF!</definedName>
    <definedName name="XCCT">0.5</definedName>
    <definedName name="xfco">#REF!</definedName>
    <definedName name="xfco3p">#REF!</definedName>
    <definedName name="xfcotnc">#REF!</definedName>
    <definedName name="xfcotvl">#REF!</definedName>
    <definedName name="xh">#REF!</definedName>
    <definedName name="xhn">#REF!</definedName>
    <definedName name="xig">#REF!</definedName>
    <definedName name="xig1">#REF!</definedName>
    <definedName name="xig1p">#REF!</definedName>
    <definedName name="xig3p">#REF!</definedName>
    <definedName name="xignc3p">#REF!</definedName>
    <definedName name="xigvl3p">#REF!</definedName>
    <definedName name="xin">#REF!</definedName>
    <definedName name="xin190">#REF!</definedName>
    <definedName name="xin1903p">#REF!</definedName>
    <definedName name="xin2903p">#REF!</definedName>
    <definedName name="xin290nc3p">#REF!</definedName>
    <definedName name="xin290vl3p">#REF!</definedName>
    <definedName name="xin3p">#REF!</definedName>
    <definedName name="xind">#REF!</definedName>
    <definedName name="xind1p">#REF!</definedName>
    <definedName name="xind3p">#REF!</definedName>
    <definedName name="xindnc1p">#REF!</definedName>
    <definedName name="xindvl1p">#REF!</definedName>
    <definedName name="xing1p">#REF!</definedName>
    <definedName name="xingnc1p">#REF!</definedName>
    <definedName name="xingvl1p">#REF!</definedName>
    <definedName name="xinnc3p">#REF!</definedName>
    <definedName name="xint1p">#REF!</definedName>
    <definedName name="xinvl3p">#REF!</definedName>
    <definedName name="xit">#REF!</definedName>
    <definedName name="xit1">#REF!</definedName>
    <definedName name="xit1p">#REF!</definedName>
    <definedName name="xit2nc3p">#REF!</definedName>
    <definedName name="xit2vl3p">#REF!</definedName>
    <definedName name="xit3p">#REF!</definedName>
    <definedName name="xitnc3p">#REF!</definedName>
    <definedName name="xitvl3p">#REF!</definedName>
    <definedName name="xn">#REF!</definedName>
    <definedName name="xx" hidden="1">{"'Sheet1'!$L$16"}</definedName>
    <definedName name="Z">#REF!</definedName>
    <definedName name="ZYX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V59" i="5" l="1"/>
  <c r="W59" i="5" s="1"/>
  <c r="U58" i="5"/>
  <c r="T58" i="5"/>
  <c r="T60" i="5" s="1"/>
  <c r="T61" i="5" s="1"/>
  <c r="S58" i="5"/>
  <c r="R58" i="5"/>
  <c r="R60" i="5" s="1"/>
  <c r="R61" i="5" s="1"/>
  <c r="Q58" i="5"/>
  <c r="P58" i="5"/>
  <c r="P60" i="5" s="1"/>
  <c r="P61" i="5" s="1"/>
  <c r="O58" i="5"/>
  <c r="N58" i="5"/>
  <c r="N60" i="5" s="1"/>
  <c r="N61" i="5" s="1"/>
  <c r="M58" i="5"/>
  <c r="L58" i="5"/>
  <c r="L60" i="5" s="1"/>
  <c r="L61" i="5" s="1"/>
  <c r="K58" i="5"/>
  <c r="J58" i="5"/>
  <c r="J60" i="5" s="1"/>
  <c r="J61" i="5" s="1"/>
  <c r="I58" i="5"/>
  <c r="H58" i="5"/>
  <c r="H60" i="5" s="1"/>
  <c r="H61" i="5" s="1"/>
  <c r="G58" i="5"/>
  <c r="F58" i="5"/>
  <c r="F60" i="5" s="1"/>
  <c r="F61" i="5" s="1"/>
  <c r="E58" i="5"/>
  <c r="D58" i="5"/>
  <c r="D60" i="5" s="1"/>
  <c r="D61" i="5" s="1"/>
  <c r="C58" i="5"/>
  <c r="V57" i="5"/>
  <c r="V56" i="5"/>
  <c r="V55" i="5"/>
  <c r="V54" i="5"/>
  <c r="V53" i="5"/>
  <c r="V52" i="5"/>
  <c r="V51" i="5"/>
  <c r="V50" i="5"/>
  <c r="V49" i="5" s="1"/>
  <c r="W49" i="5" s="1"/>
  <c r="U49" i="5"/>
  <c r="U60" i="5" s="1"/>
  <c r="U61" i="5" s="1"/>
  <c r="T49" i="5"/>
  <c r="S49" i="5"/>
  <c r="S60" i="5" s="1"/>
  <c r="S61" i="5" s="1"/>
  <c r="R49" i="5"/>
  <c r="Q49" i="5"/>
  <c r="Q60" i="5" s="1"/>
  <c r="Q61" i="5" s="1"/>
  <c r="P49" i="5"/>
  <c r="O49" i="5"/>
  <c r="O60" i="5" s="1"/>
  <c r="O61" i="5" s="1"/>
  <c r="N49" i="5"/>
  <c r="M49" i="5"/>
  <c r="M60" i="5" s="1"/>
  <c r="M61" i="5" s="1"/>
  <c r="L49" i="5"/>
  <c r="K49" i="5"/>
  <c r="K60" i="5" s="1"/>
  <c r="K61" i="5" s="1"/>
  <c r="J49" i="5"/>
  <c r="I49" i="5"/>
  <c r="I60" i="5" s="1"/>
  <c r="I61" i="5" s="1"/>
  <c r="H49" i="5"/>
  <c r="G49" i="5"/>
  <c r="G60" i="5" s="1"/>
  <c r="G61" i="5" s="1"/>
  <c r="F49" i="5"/>
  <c r="E49" i="5"/>
  <c r="E60" i="5" s="1"/>
  <c r="E61" i="5" s="1"/>
  <c r="D49" i="5"/>
  <c r="C49" i="5"/>
  <c r="C60" i="5" s="1"/>
  <c r="V48" i="5"/>
  <c r="V47" i="5"/>
  <c r="V46" i="5"/>
  <c r="V45" i="5"/>
  <c r="V44" i="5"/>
  <c r="V43" i="5"/>
  <c r="V42" i="5"/>
  <c r="V41" i="5"/>
  <c r="V40" i="5" s="1"/>
  <c r="W40" i="5" s="1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V39" i="5"/>
  <c r="V38" i="5"/>
  <c r="V37" i="5"/>
  <c r="V36" i="5"/>
  <c r="V35" i="5"/>
  <c r="V34" i="5"/>
  <c r="V33" i="5"/>
  <c r="V31" i="5" s="1"/>
  <c r="W31" i="5" s="1"/>
  <c r="V32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V30" i="5"/>
  <c r="V29" i="5"/>
  <c r="V28" i="5"/>
  <c r="V27" i="5"/>
  <c r="V26" i="5"/>
  <c r="V25" i="5"/>
  <c r="V24" i="5" s="1"/>
  <c r="W24" i="5" s="1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V23" i="5"/>
  <c r="V22" i="5"/>
  <c r="V21" i="5"/>
  <c r="V20" i="5"/>
  <c r="V19" i="5"/>
  <c r="V18" i="5"/>
  <c r="V17" i="5"/>
  <c r="V16" i="5" s="1"/>
  <c r="W16" i="5" s="1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V15" i="5"/>
  <c r="V14" i="5"/>
  <c r="V13" i="5"/>
  <c r="V12" i="5"/>
  <c r="V11" i="5"/>
  <c r="V10" i="5"/>
  <c r="V9" i="5"/>
  <c r="V6" i="5" s="1"/>
  <c r="W6" i="5" s="1"/>
  <c r="V8" i="5"/>
  <c r="V7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V60" i="5" l="1"/>
  <c r="W60" i="5" s="1"/>
  <c r="C61" i="5"/>
  <c r="E13" i="6"/>
  <c r="E14" i="6"/>
  <c r="E15" i="6"/>
  <c r="I41" i="19" l="1"/>
  <c r="I28" i="19"/>
  <c r="D40" i="12" l="1"/>
  <c r="E40" i="12"/>
  <c r="G40" i="19"/>
  <c r="H40" i="19"/>
  <c r="I40" i="19"/>
  <c r="J40" i="19"/>
  <c r="K40" i="19"/>
  <c r="L40" i="19"/>
  <c r="M40" i="19"/>
  <c r="N40" i="19"/>
  <c r="O40" i="19"/>
  <c r="F17" i="19"/>
  <c r="F18" i="19"/>
  <c r="F19" i="19"/>
  <c r="F20" i="19"/>
  <c r="F21" i="19"/>
  <c r="F22" i="19"/>
  <c r="F23" i="19"/>
  <c r="F24" i="19"/>
  <c r="F25" i="19"/>
  <c r="F26" i="19"/>
  <c r="F27" i="19"/>
  <c r="F28" i="19"/>
  <c r="F29" i="19"/>
  <c r="F30" i="19"/>
  <c r="F31" i="19"/>
  <c r="F32" i="19"/>
  <c r="F33" i="19"/>
  <c r="F34" i="19"/>
  <c r="F35" i="19"/>
  <c r="F36" i="19"/>
  <c r="F37" i="19"/>
  <c r="F38" i="19"/>
  <c r="F39" i="19"/>
  <c r="F40" i="19"/>
  <c r="F16" i="19"/>
  <c r="F12" i="19"/>
  <c r="F13" i="19"/>
  <c r="F14" i="19"/>
  <c r="F11" i="19"/>
  <c r="K41" i="19" l="1"/>
  <c r="O41" i="19" l="1"/>
  <c r="N41" i="19"/>
  <c r="M41" i="19"/>
  <c r="L41" i="19"/>
  <c r="J41" i="19"/>
  <c r="H41" i="19"/>
  <c r="G41" i="19"/>
  <c r="O39" i="19"/>
  <c r="N39" i="19"/>
  <c r="M39" i="19"/>
  <c r="L39" i="19"/>
  <c r="K39" i="19"/>
  <c r="J39" i="19"/>
  <c r="I39" i="19"/>
  <c r="H39" i="19"/>
  <c r="G39" i="19"/>
  <c r="O38" i="19"/>
  <c r="N38" i="19"/>
  <c r="M38" i="19"/>
  <c r="L38" i="19"/>
  <c r="K38" i="19"/>
  <c r="J38" i="19"/>
  <c r="I38" i="19"/>
  <c r="H38" i="19"/>
  <c r="G38" i="19"/>
  <c r="O37" i="19"/>
  <c r="N37" i="19"/>
  <c r="M37" i="19"/>
  <c r="L37" i="19"/>
  <c r="K37" i="19"/>
  <c r="J37" i="19"/>
  <c r="I37" i="19"/>
  <c r="E37" i="19" s="1"/>
  <c r="H37" i="19"/>
  <c r="G37" i="19"/>
  <c r="O36" i="19"/>
  <c r="N36" i="19"/>
  <c r="M36" i="19"/>
  <c r="L36" i="19"/>
  <c r="K36" i="19"/>
  <c r="J36" i="19"/>
  <c r="I36" i="19"/>
  <c r="H36" i="19"/>
  <c r="G36" i="19"/>
  <c r="O35" i="19"/>
  <c r="N35" i="19"/>
  <c r="M35" i="19"/>
  <c r="L35" i="19"/>
  <c r="K35" i="19"/>
  <c r="J35" i="19"/>
  <c r="I35" i="19"/>
  <c r="H35" i="19"/>
  <c r="G35" i="19"/>
  <c r="O34" i="19"/>
  <c r="N34" i="19"/>
  <c r="M34" i="19"/>
  <c r="L34" i="19"/>
  <c r="K34" i="19"/>
  <c r="J34" i="19"/>
  <c r="I34" i="19"/>
  <c r="H34" i="19"/>
  <c r="G34" i="19"/>
  <c r="O33" i="19"/>
  <c r="N33" i="19"/>
  <c r="M33" i="19"/>
  <c r="L33" i="19"/>
  <c r="K33" i="19"/>
  <c r="J33" i="19"/>
  <c r="I33" i="19"/>
  <c r="H33" i="19"/>
  <c r="G33" i="19"/>
  <c r="O32" i="19"/>
  <c r="N32" i="19"/>
  <c r="M32" i="19"/>
  <c r="L32" i="19"/>
  <c r="K32" i="19"/>
  <c r="J32" i="19"/>
  <c r="I32" i="19"/>
  <c r="H32" i="19"/>
  <c r="G32" i="19"/>
  <c r="O31" i="19"/>
  <c r="N31" i="19"/>
  <c r="M31" i="19"/>
  <c r="L31" i="19"/>
  <c r="K31" i="19"/>
  <c r="J31" i="19"/>
  <c r="I31" i="19"/>
  <c r="H31" i="19"/>
  <c r="G31" i="19"/>
  <c r="O30" i="19"/>
  <c r="N30" i="19"/>
  <c r="M30" i="19"/>
  <c r="L30" i="19"/>
  <c r="K30" i="19"/>
  <c r="J30" i="19"/>
  <c r="I30" i="19"/>
  <c r="H30" i="19"/>
  <c r="G30" i="19"/>
  <c r="O29" i="19"/>
  <c r="N29" i="19"/>
  <c r="M29" i="19"/>
  <c r="L29" i="19"/>
  <c r="K29" i="19"/>
  <c r="J29" i="19"/>
  <c r="I29" i="19"/>
  <c r="H29" i="19"/>
  <c r="G29" i="19"/>
  <c r="O28" i="19"/>
  <c r="N28" i="19"/>
  <c r="M28" i="19"/>
  <c r="L28" i="19"/>
  <c r="K28" i="19"/>
  <c r="J28" i="19"/>
  <c r="H28" i="19"/>
  <c r="G28" i="19"/>
  <c r="O27" i="19"/>
  <c r="N27" i="19"/>
  <c r="M27" i="19"/>
  <c r="L27" i="19"/>
  <c r="K27" i="19"/>
  <c r="J27" i="19"/>
  <c r="I27" i="19"/>
  <c r="H27" i="19"/>
  <c r="O14" i="19"/>
  <c r="N14" i="19"/>
  <c r="M14" i="19"/>
  <c r="L14" i="19"/>
  <c r="K14" i="19"/>
  <c r="J14" i="19"/>
  <c r="I14" i="19"/>
  <c r="H14" i="19"/>
  <c r="G14" i="19"/>
  <c r="O13" i="19"/>
  <c r="N13" i="19"/>
  <c r="M13" i="19"/>
  <c r="L13" i="19"/>
  <c r="K13" i="19"/>
  <c r="J13" i="19"/>
  <c r="I13" i="19"/>
  <c r="H13" i="19"/>
  <c r="G13" i="19"/>
  <c r="O12" i="19"/>
  <c r="N12" i="19"/>
  <c r="M12" i="19"/>
  <c r="L12" i="19"/>
  <c r="K12" i="19"/>
  <c r="J12" i="19"/>
  <c r="I12" i="19"/>
  <c r="H12" i="19"/>
  <c r="G12" i="19"/>
  <c r="O11" i="19"/>
  <c r="N11" i="19"/>
  <c r="M11" i="19"/>
  <c r="L11" i="19"/>
  <c r="K11" i="19"/>
  <c r="J11" i="19"/>
  <c r="I11" i="19"/>
  <c r="H11" i="19"/>
  <c r="G11" i="19"/>
  <c r="P27" i="19"/>
  <c r="Q27" i="19"/>
  <c r="R27" i="19"/>
  <c r="S27" i="19"/>
  <c r="T27" i="19"/>
  <c r="U27" i="19"/>
  <c r="V27" i="19"/>
  <c r="W27" i="19"/>
  <c r="X27" i="19"/>
  <c r="Y27" i="19"/>
  <c r="H26" i="19"/>
  <c r="I26" i="19"/>
  <c r="J26" i="19"/>
  <c r="K26" i="19"/>
  <c r="L26" i="19"/>
  <c r="M26" i="19"/>
  <c r="N26" i="19"/>
  <c r="O26" i="19"/>
  <c r="H25" i="19"/>
  <c r="I25" i="19"/>
  <c r="J25" i="19"/>
  <c r="K25" i="19"/>
  <c r="L25" i="19"/>
  <c r="M25" i="19"/>
  <c r="N25" i="19"/>
  <c r="O25" i="19"/>
  <c r="H24" i="19"/>
  <c r="I24" i="19"/>
  <c r="J24" i="19"/>
  <c r="K24" i="19"/>
  <c r="L24" i="19"/>
  <c r="M24" i="19"/>
  <c r="N24" i="19"/>
  <c r="O24" i="19"/>
  <c r="H23" i="19"/>
  <c r="I23" i="19"/>
  <c r="J23" i="19"/>
  <c r="K23" i="19"/>
  <c r="L23" i="19"/>
  <c r="M23" i="19"/>
  <c r="N23" i="19"/>
  <c r="O23" i="19"/>
  <c r="H22" i="19"/>
  <c r="I22" i="19"/>
  <c r="J22" i="19"/>
  <c r="K22" i="19"/>
  <c r="L22" i="19"/>
  <c r="M22" i="19"/>
  <c r="N22" i="19"/>
  <c r="O22" i="19"/>
  <c r="H21" i="19"/>
  <c r="I21" i="19"/>
  <c r="J21" i="19"/>
  <c r="K21" i="19"/>
  <c r="L21" i="19"/>
  <c r="M21" i="19"/>
  <c r="N21" i="19"/>
  <c r="O21" i="19"/>
  <c r="H20" i="19"/>
  <c r="I20" i="19"/>
  <c r="J20" i="19"/>
  <c r="K20" i="19"/>
  <c r="L20" i="19"/>
  <c r="M20" i="19"/>
  <c r="N20" i="19"/>
  <c r="O20" i="19"/>
  <c r="H19" i="19"/>
  <c r="I19" i="19"/>
  <c r="J19" i="19"/>
  <c r="K19" i="19"/>
  <c r="L19" i="19"/>
  <c r="M19" i="19"/>
  <c r="N19" i="19"/>
  <c r="O19" i="19"/>
  <c r="H18" i="19"/>
  <c r="I18" i="19"/>
  <c r="J18" i="19"/>
  <c r="K18" i="19"/>
  <c r="L18" i="19"/>
  <c r="M18" i="19"/>
  <c r="N18" i="19"/>
  <c r="O18" i="19"/>
  <c r="H17" i="19"/>
  <c r="I17" i="19"/>
  <c r="J17" i="19"/>
  <c r="K17" i="19"/>
  <c r="L17" i="19"/>
  <c r="M17" i="19"/>
  <c r="N17" i="19"/>
  <c r="O17" i="19"/>
  <c r="G17" i="19"/>
  <c r="G18" i="19"/>
  <c r="G19" i="19"/>
  <c r="G20" i="19"/>
  <c r="G21" i="19"/>
  <c r="G22" i="19"/>
  <c r="G23" i="19"/>
  <c r="G24" i="19"/>
  <c r="G25" i="19"/>
  <c r="G26" i="19"/>
  <c r="G27" i="19"/>
  <c r="H16" i="19"/>
  <c r="I16" i="19"/>
  <c r="J16" i="19"/>
  <c r="K16" i="19"/>
  <c r="L16" i="19"/>
  <c r="M16" i="19"/>
  <c r="N16" i="19"/>
  <c r="O16" i="19"/>
  <c r="G16" i="19"/>
  <c r="F41" i="19"/>
  <c r="F15" i="19"/>
  <c r="Y11" i="19"/>
  <c r="X11" i="19"/>
  <c r="W11" i="19"/>
  <c r="V11" i="19"/>
  <c r="U11" i="19"/>
  <c r="T11" i="19"/>
  <c r="S11" i="19"/>
  <c r="R11" i="19"/>
  <c r="Q11" i="19"/>
  <c r="P11" i="19"/>
  <c r="E33" i="19" l="1"/>
  <c r="D33" i="19" s="1"/>
  <c r="E41" i="19"/>
  <c r="D41" i="19" s="1"/>
  <c r="E21" i="19"/>
  <c r="D21" i="19" s="1"/>
  <c r="D37" i="19"/>
  <c r="E30" i="19"/>
  <c r="D30" i="19" s="1"/>
  <c r="E38" i="19"/>
  <c r="D38" i="19" s="1"/>
  <c r="E29" i="19"/>
  <c r="D29" i="19" s="1"/>
  <c r="E17" i="19"/>
  <c r="D17" i="19" s="1"/>
  <c r="O15" i="19"/>
  <c r="M15" i="19"/>
  <c r="M10" i="19" s="1"/>
  <c r="D18" i="6" s="1"/>
  <c r="E18" i="6" s="1"/>
  <c r="I15" i="19"/>
  <c r="I10" i="19" s="1"/>
  <c r="D11" i="6" s="1"/>
  <c r="E11" i="6" s="1"/>
  <c r="E13" i="19"/>
  <c r="D13" i="19" s="1"/>
  <c r="E11" i="19"/>
  <c r="D11" i="19" s="1"/>
  <c r="E19" i="19"/>
  <c r="D19" i="19" s="1"/>
  <c r="E23" i="19"/>
  <c r="D23" i="19" s="1"/>
  <c r="E31" i="19"/>
  <c r="D31" i="19" s="1"/>
  <c r="E35" i="19"/>
  <c r="D35" i="19" s="1"/>
  <c r="E39" i="19"/>
  <c r="D39" i="19" s="1"/>
  <c r="E18" i="19"/>
  <c r="D18" i="19" s="1"/>
  <c r="E28" i="19"/>
  <c r="D28" i="19" s="1"/>
  <c r="E40" i="19"/>
  <c r="D40" i="19" s="1"/>
  <c r="K15" i="19"/>
  <c r="K10" i="19" s="1"/>
  <c r="D16" i="6" s="1"/>
  <c r="E16" i="6" s="1"/>
  <c r="F10" i="19"/>
  <c r="E34" i="19"/>
  <c r="D34" i="19" s="1"/>
  <c r="E32" i="19"/>
  <c r="D32" i="19" s="1"/>
  <c r="E36" i="19"/>
  <c r="D36" i="19" s="1"/>
  <c r="E14" i="19"/>
  <c r="D14" i="19" s="1"/>
  <c r="E12" i="19"/>
  <c r="D12" i="19" s="1"/>
  <c r="E26" i="19"/>
  <c r="D26" i="19" s="1"/>
  <c r="E24" i="19"/>
  <c r="E22" i="19"/>
  <c r="L15" i="19"/>
  <c r="L10" i="19" s="1"/>
  <c r="D17" i="6" s="1"/>
  <c r="E17" i="6" s="1"/>
  <c r="E20" i="19"/>
  <c r="H15" i="19"/>
  <c r="J15" i="19"/>
  <c r="J10" i="19" s="1"/>
  <c r="D12" i="6" s="1"/>
  <c r="E12" i="6" s="1"/>
  <c r="O10" i="19"/>
  <c r="D22" i="6" s="1"/>
  <c r="G15" i="19"/>
  <c r="G10" i="19" s="1"/>
  <c r="N15" i="19"/>
  <c r="N10" i="19" s="1"/>
  <c r="D19" i="6" s="1"/>
  <c r="E19" i="6" s="1"/>
  <c r="E16" i="19"/>
  <c r="E25" i="19"/>
  <c r="D25" i="19" s="1"/>
  <c r="E27" i="19"/>
  <c r="D27" i="19" s="1"/>
  <c r="D24" i="19" l="1"/>
  <c r="D20" i="19"/>
  <c r="D16" i="19"/>
  <c r="D22" i="19"/>
  <c r="E15" i="19"/>
  <c r="D15" i="19" s="1"/>
  <c r="H10" i="19"/>
  <c r="E10" i="19" s="1"/>
  <c r="D10" i="19" s="1"/>
  <c r="D10" i="6" l="1"/>
  <c r="E10" i="6" s="1"/>
  <c r="E41" i="17" l="1"/>
  <c r="D41" i="17" s="1"/>
  <c r="E40" i="17"/>
  <c r="D40" i="17" s="1"/>
  <c r="E39" i="17"/>
  <c r="D39" i="17" s="1"/>
  <c r="E38" i="17"/>
  <c r="D38" i="17" s="1"/>
  <c r="E37" i="17"/>
  <c r="D37" i="17" s="1"/>
  <c r="E36" i="17"/>
  <c r="D36" i="17" s="1"/>
  <c r="E35" i="17"/>
  <c r="D35" i="17" s="1"/>
  <c r="E34" i="17"/>
  <c r="D34" i="17" s="1"/>
  <c r="E33" i="17"/>
  <c r="D33" i="17" s="1"/>
  <c r="E32" i="17"/>
  <c r="D32" i="17"/>
  <c r="E31" i="17"/>
  <c r="D31" i="17" s="1"/>
  <c r="E30" i="17"/>
  <c r="D30" i="17"/>
  <c r="E29" i="17"/>
  <c r="D29" i="17" s="1"/>
  <c r="E28" i="17"/>
  <c r="D28" i="17" s="1"/>
  <c r="E27" i="17"/>
  <c r="D27" i="17" s="1"/>
  <c r="E26" i="17"/>
  <c r="D26" i="17" s="1"/>
  <c r="E25" i="17"/>
  <c r="D25" i="17" s="1"/>
  <c r="E24" i="17"/>
  <c r="D24" i="17"/>
  <c r="E23" i="17"/>
  <c r="D23" i="17" s="1"/>
  <c r="E22" i="17"/>
  <c r="D22" i="17" s="1"/>
  <c r="E21" i="17"/>
  <c r="D21" i="17" s="1"/>
  <c r="E20" i="17"/>
  <c r="D20" i="17"/>
  <c r="E19" i="17"/>
  <c r="D19" i="17" s="1"/>
  <c r="E18" i="17"/>
  <c r="D18" i="17" s="1"/>
  <c r="E17" i="17"/>
  <c r="D17" i="17" s="1"/>
  <c r="E16" i="17"/>
  <c r="D16" i="17" s="1"/>
  <c r="O15" i="17"/>
  <c r="N15" i="17"/>
  <c r="N10" i="17" s="1"/>
  <c r="M15" i="17"/>
  <c r="M10" i="17" s="1"/>
  <c r="L15" i="17"/>
  <c r="L10" i="17" s="1"/>
  <c r="K15" i="17"/>
  <c r="J15" i="17"/>
  <c r="J10" i="17" s="1"/>
  <c r="I15" i="17"/>
  <c r="H15" i="17"/>
  <c r="H10" i="17" s="1"/>
  <c r="G15" i="17"/>
  <c r="F15" i="17"/>
  <c r="F10" i="17" s="1"/>
  <c r="E14" i="17"/>
  <c r="D14" i="17" s="1"/>
  <c r="E13" i="17"/>
  <c r="D13" i="17" s="1"/>
  <c r="E12" i="17"/>
  <c r="D12" i="17" s="1"/>
  <c r="E11" i="17"/>
  <c r="D11" i="17" s="1"/>
  <c r="O10" i="17"/>
  <c r="K10" i="17"/>
  <c r="G10" i="17"/>
  <c r="E41" i="16"/>
  <c r="D41" i="16" s="1"/>
  <c r="E40" i="16"/>
  <c r="D40" i="16" s="1"/>
  <c r="E39" i="16"/>
  <c r="D39" i="16" s="1"/>
  <c r="E38" i="16"/>
  <c r="D38" i="16" s="1"/>
  <c r="E37" i="16"/>
  <c r="D37" i="16" s="1"/>
  <c r="E36" i="16"/>
  <c r="D36" i="16" s="1"/>
  <c r="E35" i="16"/>
  <c r="D35" i="16" s="1"/>
  <c r="E34" i="16"/>
  <c r="D34" i="16" s="1"/>
  <c r="E33" i="16"/>
  <c r="D33" i="16" s="1"/>
  <c r="E32" i="16"/>
  <c r="D32" i="16" s="1"/>
  <c r="E31" i="16"/>
  <c r="D31" i="16" s="1"/>
  <c r="E30" i="16"/>
  <c r="D30" i="16" s="1"/>
  <c r="E29" i="16"/>
  <c r="D29" i="16" s="1"/>
  <c r="E28" i="16"/>
  <c r="D28" i="16" s="1"/>
  <c r="E27" i="16"/>
  <c r="D27" i="16" s="1"/>
  <c r="E26" i="16"/>
  <c r="D26" i="16" s="1"/>
  <c r="E25" i="16"/>
  <c r="D25" i="16" s="1"/>
  <c r="E24" i="16"/>
  <c r="D24" i="16" s="1"/>
  <c r="E23" i="16"/>
  <c r="D23" i="16" s="1"/>
  <c r="E22" i="16"/>
  <c r="D22" i="16" s="1"/>
  <c r="E21" i="16"/>
  <c r="D21" i="16" s="1"/>
  <c r="E20" i="16"/>
  <c r="D20" i="16" s="1"/>
  <c r="E19" i="16"/>
  <c r="D19" i="16"/>
  <c r="E18" i="16"/>
  <c r="D18" i="16" s="1"/>
  <c r="E17" i="16"/>
  <c r="D17" i="16"/>
  <c r="J15" i="16"/>
  <c r="J10" i="16" s="1"/>
  <c r="E16" i="16"/>
  <c r="D16" i="16" s="1"/>
  <c r="O15" i="16"/>
  <c r="N15" i="16"/>
  <c r="N10" i="16" s="1"/>
  <c r="M15" i="16"/>
  <c r="M10" i="16" s="1"/>
  <c r="L15" i="16"/>
  <c r="L10" i="16" s="1"/>
  <c r="K15" i="16"/>
  <c r="I15" i="16"/>
  <c r="H15" i="16"/>
  <c r="G15" i="16"/>
  <c r="F15" i="16"/>
  <c r="E14" i="16"/>
  <c r="D14" i="16" s="1"/>
  <c r="E13" i="16"/>
  <c r="D13" i="16" s="1"/>
  <c r="E12" i="16"/>
  <c r="D12" i="16" s="1"/>
  <c r="E11" i="16"/>
  <c r="D11" i="16"/>
  <c r="O10" i="16"/>
  <c r="K10" i="16"/>
  <c r="I10" i="16"/>
  <c r="H10" i="16"/>
  <c r="G10" i="16"/>
  <c r="F10" i="16"/>
  <c r="E41" i="15"/>
  <c r="D41" i="15" s="1"/>
  <c r="E40" i="15"/>
  <c r="D40" i="15" s="1"/>
  <c r="E39" i="15"/>
  <c r="D39" i="15" s="1"/>
  <c r="E38" i="15"/>
  <c r="D38" i="15"/>
  <c r="E37" i="15"/>
  <c r="D37" i="15" s="1"/>
  <c r="E36" i="15"/>
  <c r="D36" i="15"/>
  <c r="E35" i="15"/>
  <c r="D35" i="15" s="1"/>
  <c r="E34" i="15"/>
  <c r="D34" i="15"/>
  <c r="E33" i="15"/>
  <c r="D33" i="15" s="1"/>
  <c r="E32" i="15"/>
  <c r="D32" i="15"/>
  <c r="E31" i="15"/>
  <c r="D31" i="15" s="1"/>
  <c r="E30" i="15"/>
  <c r="D30" i="15" s="1"/>
  <c r="E29" i="15"/>
  <c r="D29" i="15" s="1"/>
  <c r="E28" i="15"/>
  <c r="D28" i="15" s="1"/>
  <c r="E27" i="15"/>
  <c r="D27" i="15" s="1"/>
  <c r="E26" i="15"/>
  <c r="D26" i="15"/>
  <c r="E25" i="15"/>
  <c r="D25" i="15" s="1"/>
  <c r="E24" i="15"/>
  <c r="D24" i="15" s="1"/>
  <c r="E23" i="15"/>
  <c r="D23" i="15" s="1"/>
  <c r="E22" i="15"/>
  <c r="D22" i="15" s="1"/>
  <c r="E21" i="15"/>
  <c r="D21" i="15" s="1"/>
  <c r="E20" i="15"/>
  <c r="D20" i="15" s="1"/>
  <c r="E19" i="15"/>
  <c r="D19" i="15" s="1"/>
  <c r="E18" i="15"/>
  <c r="D18" i="15" s="1"/>
  <c r="E17" i="15"/>
  <c r="D17" i="15" s="1"/>
  <c r="H15" i="15"/>
  <c r="E16" i="15"/>
  <c r="D16" i="15" s="1"/>
  <c r="O15" i="15"/>
  <c r="N15" i="15"/>
  <c r="M15" i="15"/>
  <c r="L15" i="15"/>
  <c r="K15" i="15"/>
  <c r="K10" i="15" s="1"/>
  <c r="I15" i="15"/>
  <c r="I10" i="15" s="1"/>
  <c r="G15" i="15"/>
  <c r="G10" i="15" s="1"/>
  <c r="F15" i="15"/>
  <c r="F10" i="15" s="1"/>
  <c r="E14" i="15"/>
  <c r="D14" i="15" s="1"/>
  <c r="E13" i="15"/>
  <c r="D13" i="15" s="1"/>
  <c r="E12" i="15"/>
  <c r="D12" i="15" s="1"/>
  <c r="E11" i="15"/>
  <c r="D11" i="15" s="1"/>
  <c r="O10" i="15"/>
  <c r="N10" i="15"/>
  <c r="M10" i="15"/>
  <c r="L10" i="15"/>
  <c r="E41" i="14"/>
  <c r="D41" i="14" s="1"/>
  <c r="E40" i="14"/>
  <c r="D40" i="14" s="1"/>
  <c r="E39" i="14"/>
  <c r="D39" i="14" s="1"/>
  <c r="E38" i="14"/>
  <c r="D38" i="14" s="1"/>
  <c r="E37" i="14"/>
  <c r="D37" i="14" s="1"/>
  <c r="E36" i="14"/>
  <c r="D36" i="14" s="1"/>
  <c r="E35" i="14"/>
  <c r="D35" i="14" s="1"/>
  <c r="E34" i="14"/>
  <c r="D34" i="14" s="1"/>
  <c r="E33" i="14"/>
  <c r="D33" i="14" s="1"/>
  <c r="E32" i="14"/>
  <c r="D32" i="14" s="1"/>
  <c r="E31" i="14"/>
  <c r="D31" i="14" s="1"/>
  <c r="E30" i="14"/>
  <c r="D30" i="14" s="1"/>
  <c r="E29" i="14"/>
  <c r="D29" i="14" s="1"/>
  <c r="E28" i="14"/>
  <c r="D28" i="14" s="1"/>
  <c r="E27" i="14"/>
  <c r="D27" i="14" s="1"/>
  <c r="E26" i="14"/>
  <c r="D26" i="14" s="1"/>
  <c r="E25" i="14"/>
  <c r="D25" i="14"/>
  <c r="E24" i="14"/>
  <c r="D24" i="14" s="1"/>
  <c r="E23" i="14"/>
  <c r="D23" i="14" s="1"/>
  <c r="E22" i="14"/>
  <c r="D22" i="14" s="1"/>
  <c r="E21" i="14"/>
  <c r="D21" i="14" s="1"/>
  <c r="E20" i="14"/>
  <c r="D20" i="14" s="1"/>
  <c r="E19" i="14"/>
  <c r="D19" i="14" s="1"/>
  <c r="E18" i="14"/>
  <c r="D18" i="14" s="1"/>
  <c r="E17" i="14"/>
  <c r="D17" i="14" s="1"/>
  <c r="J15" i="14"/>
  <c r="J10" i="14" s="1"/>
  <c r="E16" i="14"/>
  <c r="D16" i="14" s="1"/>
  <c r="O15" i="14"/>
  <c r="N15" i="14"/>
  <c r="M15" i="14"/>
  <c r="M10" i="14" s="1"/>
  <c r="L15" i="14"/>
  <c r="L10" i="14" s="1"/>
  <c r="K15" i="14"/>
  <c r="K10" i="14" s="1"/>
  <c r="I15" i="14"/>
  <c r="I10" i="14" s="1"/>
  <c r="H15" i="14"/>
  <c r="H10" i="14" s="1"/>
  <c r="G15" i="14"/>
  <c r="G10" i="14" s="1"/>
  <c r="F15" i="14"/>
  <c r="F10" i="14" s="1"/>
  <c r="E14" i="14"/>
  <c r="D14" i="14" s="1"/>
  <c r="E13" i="14"/>
  <c r="D13" i="14" s="1"/>
  <c r="E12" i="14"/>
  <c r="D12" i="14" s="1"/>
  <c r="E11" i="14"/>
  <c r="D11" i="14" s="1"/>
  <c r="N10" i="14"/>
  <c r="E41" i="13"/>
  <c r="D41" i="13" s="1"/>
  <c r="E40" i="13"/>
  <c r="D40" i="13" s="1"/>
  <c r="E39" i="13"/>
  <c r="D39" i="13" s="1"/>
  <c r="E38" i="13"/>
  <c r="D38" i="13" s="1"/>
  <c r="E37" i="13"/>
  <c r="D37" i="13" s="1"/>
  <c r="E36" i="13"/>
  <c r="D36" i="13" s="1"/>
  <c r="E35" i="13"/>
  <c r="D35" i="13" s="1"/>
  <c r="E34" i="13"/>
  <c r="D34" i="13" s="1"/>
  <c r="E33" i="13"/>
  <c r="D33" i="13" s="1"/>
  <c r="E32" i="13"/>
  <c r="D32" i="13" s="1"/>
  <c r="E31" i="13"/>
  <c r="D31" i="13" s="1"/>
  <c r="E30" i="13"/>
  <c r="D30" i="13" s="1"/>
  <c r="E29" i="13"/>
  <c r="D29" i="13" s="1"/>
  <c r="E28" i="13"/>
  <c r="D28" i="13" s="1"/>
  <c r="E27" i="13"/>
  <c r="D27" i="13" s="1"/>
  <c r="E26" i="13"/>
  <c r="D26" i="13" s="1"/>
  <c r="E25" i="13"/>
  <c r="D25" i="13"/>
  <c r="E24" i="13"/>
  <c r="D24" i="13" s="1"/>
  <c r="E23" i="13"/>
  <c r="D23" i="13" s="1"/>
  <c r="E22" i="13"/>
  <c r="D22" i="13"/>
  <c r="E21" i="13"/>
  <c r="D21" i="13" s="1"/>
  <c r="E20" i="13"/>
  <c r="D20" i="13" s="1"/>
  <c r="J15" i="13"/>
  <c r="J10" i="13" s="1"/>
  <c r="E19" i="13"/>
  <c r="D19" i="13" s="1"/>
  <c r="E18" i="13"/>
  <c r="D18" i="13" s="1"/>
  <c r="E17" i="13"/>
  <c r="D17" i="13" s="1"/>
  <c r="K15" i="13"/>
  <c r="K10" i="13" s="1"/>
  <c r="E16" i="13"/>
  <c r="D16" i="13" s="1"/>
  <c r="O15" i="13"/>
  <c r="N15" i="13"/>
  <c r="N10" i="13" s="1"/>
  <c r="M15" i="13"/>
  <c r="M10" i="13" s="1"/>
  <c r="L15" i="13"/>
  <c r="L10" i="13" s="1"/>
  <c r="I15" i="13"/>
  <c r="H15" i="13"/>
  <c r="G15" i="13"/>
  <c r="F15" i="13"/>
  <c r="E14" i="13"/>
  <c r="D14" i="13" s="1"/>
  <c r="E13" i="13"/>
  <c r="D13" i="13" s="1"/>
  <c r="E12" i="13"/>
  <c r="D12" i="13" s="1"/>
  <c r="E11" i="13"/>
  <c r="D11" i="13" s="1"/>
  <c r="O10" i="13"/>
  <c r="I10" i="13"/>
  <c r="G10" i="13"/>
  <c r="F10" i="13"/>
  <c r="E41" i="12"/>
  <c r="D41" i="12" s="1"/>
  <c r="E39" i="12"/>
  <c r="D39" i="12" s="1"/>
  <c r="E38" i="12"/>
  <c r="D38" i="12" s="1"/>
  <c r="E37" i="12"/>
  <c r="D37" i="12" s="1"/>
  <c r="E36" i="12"/>
  <c r="D36" i="12" s="1"/>
  <c r="E35" i="12"/>
  <c r="D35" i="12" s="1"/>
  <c r="E34" i="12"/>
  <c r="D34" i="12" s="1"/>
  <c r="E33" i="12"/>
  <c r="D33" i="12" s="1"/>
  <c r="E32" i="12"/>
  <c r="D32" i="12" s="1"/>
  <c r="E31" i="12"/>
  <c r="D31" i="12" s="1"/>
  <c r="E30" i="12"/>
  <c r="D30" i="12" s="1"/>
  <c r="E29" i="12"/>
  <c r="D29" i="12" s="1"/>
  <c r="E28" i="12"/>
  <c r="D28" i="12" s="1"/>
  <c r="E27" i="12"/>
  <c r="D27" i="12" s="1"/>
  <c r="E26" i="12"/>
  <c r="D26" i="12" s="1"/>
  <c r="E25" i="12"/>
  <c r="D25" i="12" s="1"/>
  <c r="E24" i="12"/>
  <c r="D24" i="12" s="1"/>
  <c r="E23" i="12"/>
  <c r="D23" i="12" s="1"/>
  <c r="E22" i="12"/>
  <c r="D22" i="12" s="1"/>
  <c r="E21" i="12"/>
  <c r="D21" i="12" s="1"/>
  <c r="E20" i="12"/>
  <c r="D20" i="12" s="1"/>
  <c r="E19" i="12"/>
  <c r="D19" i="12" s="1"/>
  <c r="E18" i="12"/>
  <c r="D18" i="12" s="1"/>
  <c r="E17" i="12"/>
  <c r="D17" i="12" s="1"/>
  <c r="E16" i="12"/>
  <c r="D16" i="12" s="1"/>
  <c r="O15" i="12"/>
  <c r="N15" i="12"/>
  <c r="N10" i="12" s="1"/>
  <c r="M15" i="12"/>
  <c r="L15" i="12"/>
  <c r="K15" i="12"/>
  <c r="K10" i="12" s="1"/>
  <c r="J15" i="12"/>
  <c r="J10" i="12" s="1"/>
  <c r="I15" i="12"/>
  <c r="I10" i="12" s="1"/>
  <c r="H15" i="12"/>
  <c r="H10" i="12" s="1"/>
  <c r="F15" i="12"/>
  <c r="F10" i="12" s="1"/>
  <c r="E14" i="12"/>
  <c r="D14" i="12" s="1"/>
  <c r="E13" i="12"/>
  <c r="D13" i="12" s="1"/>
  <c r="E12" i="12"/>
  <c r="D12" i="12" s="1"/>
  <c r="E11" i="12"/>
  <c r="D11" i="12" s="1"/>
  <c r="O10" i="12"/>
  <c r="M10" i="12"/>
  <c r="L10" i="12"/>
  <c r="E41" i="11"/>
  <c r="D41" i="11" s="1"/>
  <c r="E40" i="11"/>
  <c r="D40" i="11" s="1"/>
  <c r="E39" i="11"/>
  <c r="D39" i="11" s="1"/>
  <c r="E38" i="11"/>
  <c r="D38" i="11" s="1"/>
  <c r="E37" i="11"/>
  <c r="D37" i="11" s="1"/>
  <c r="E36" i="11"/>
  <c r="D36" i="11" s="1"/>
  <c r="E35" i="11"/>
  <c r="D35" i="11" s="1"/>
  <c r="E34" i="11"/>
  <c r="D34" i="11" s="1"/>
  <c r="E33" i="11"/>
  <c r="D33" i="11" s="1"/>
  <c r="E32" i="11"/>
  <c r="D32" i="11" s="1"/>
  <c r="E31" i="11"/>
  <c r="D31" i="11" s="1"/>
  <c r="E30" i="11"/>
  <c r="D30" i="11" s="1"/>
  <c r="E29" i="11"/>
  <c r="D29" i="11" s="1"/>
  <c r="E28" i="11"/>
  <c r="D28" i="11" s="1"/>
  <c r="E27" i="11"/>
  <c r="D27" i="11" s="1"/>
  <c r="E26" i="11"/>
  <c r="D26" i="11" s="1"/>
  <c r="E25" i="11"/>
  <c r="D25" i="11" s="1"/>
  <c r="E24" i="11"/>
  <c r="D24" i="11" s="1"/>
  <c r="E23" i="11"/>
  <c r="D23" i="11" s="1"/>
  <c r="E22" i="11"/>
  <c r="D22" i="11" s="1"/>
  <c r="E21" i="11"/>
  <c r="D21" i="11" s="1"/>
  <c r="E20" i="11"/>
  <c r="D20" i="11" s="1"/>
  <c r="E19" i="11"/>
  <c r="D19" i="11" s="1"/>
  <c r="E18" i="11"/>
  <c r="D18" i="11" s="1"/>
  <c r="E17" i="11"/>
  <c r="D17" i="11" s="1"/>
  <c r="E16" i="11"/>
  <c r="D16" i="11" s="1"/>
  <c r="O15" i="11"/>
  <c r="N15" i="11"/>
  <c r="M15" i="11"/>
  <c r="M10" i="11" s="1"/>
  <c r="L15" i="11"/>
  <c r="L10" i="11" s="1"/>
  <c r="K15" i="11"/>
  <c r="K10" i="11" s="1"/>
  <c r="J15" i="11"/>
  <c r="J10" i="11" s="1"/>
  <c r="I15" i="11"/>
  <c r="I10" i="11" s="1"/>
  <c r="H15" i="11"/>
  <c r="H10" i="11" s="1"/>
  <c r="G15" i="11"/>
  <c r="F15" i="11"/>
  <c r="E14" i="11"/>
  <c r="D14" i="11" s="1"/>
  <c r="E13" i="11"/>
  <c r="D13" i="11" s="1"/>
  <c r="E12" i="11"/>
  <c r="D12" i="11" s="1"/>
  <c r="E11" i="11"/>
  <c r="D11" i="11" s="1"/>
  <c r="O10" i="11"/>
  <c r="N10" i="11"/>
  <c r="F10" i="11"/>
  <c r="E41" i="10"/>
  <c r="D41" i="10" s="1"/>
  <c r="E40" i="10"/>
  <c r="D40" i="10" s="1"/>
  <c r="E39" i="10"/>
  <c r="D39" i="10" s="1"/>
  <c r="E38" i="10"/>
  <c r="D38" i="10" s="1"/>
  <c r="E37" i="10"/>
  <c r="D37" i="10" s="1"/>
  <c r="E36" i="10"/>
  <c r="D36" i="10" s="1"/>
  <c r="E35" i="10"/>
  <c r="D35" i="10" s="1"/>
  <c r="E34" i="10"/>
  <c r="D34" i="10" s="1"/>
  <c r="E33" i="10"/>
  <c r="D33" i="10" s="1"/>
  <c r="E32" i="10"/>
  <c r="D32" i="10" s="1"/>
  <c r="E31" i="10"/>
  <c r="D31" i="10" s="1"/>
  <c r="E30" i="10"/>
  <c r="D30" i="10" s="1"/>
  <c r="E29" i="10"/>
  <c r="D29" i="10" s="1"/>
  <c r="E28" i="10"/>
  <c r="D28" i="10" s="1"/>
  <c r="E27" i="10"/>
  <c r="D27" i="10" s="1"/>
  <c r="E26" i="10"/>
  <c r="D26" i="10" s="1"/>
  <c r="E25" i="10"/>
  <c r="D25" i="10" s="1"/>
  <c r="E24" i="10"/>
  <c r="D24" i="10" s="1"/>
  <c r="E23" i="10"/>
  <c r="D23" i="10" s="1"/>
  <c r="E22" i="10"/>
  <c r="D22" i="10" s="1"/>
  <c r="E21" i="10"/>
  <c r="D21" i="10" s="1"/>
  <c r="E20" i="10"/>
  <c r="D20" i="10" s="1"/>
  <c r="E19" i="10"/>
  <c r="D19" i="10" s="1"/>
  <c r="E18" i="10"/>
  <c r="D18" i="10" s="1"/>
  <c r="E17" i="10"/>
  <c r="D17" i="10" s="1"/>
  <c r="J15" i="10"/>
  <c r="J10" i="10" s="1"/>
  <c r="H15" i="10"/>
  <c r="E16" i="10"/>
  <c r="D16" i="10" s="1"/>
  <c r="O15" i="10"/>
  <c r="O10" i="10" s="1"/>
  <c r="N15" i="10"/>
  <c r="N10" i="10" s="1"/>
  <c r="M15" i="10"/>
  <c r="M10" i="10" s="1"/>
  <c r="L15" i="10"/>
  <c r="K15" i="10"/>
  <c r="K10" i="10" s="1"/>
  <c r="I15" i="10"/>
  <c r="I10" i="10" s="1"/>
  <c r="G15" i="10"/>
  <c r="F15" i="10"/>
  <c r="F10" i="10" s="1"/>
  <c r="E14" i="10"/>
  <c r="D14" i="10" s="1"/>
  <c r="E13" i="10"/>
  <c r="D13" i="10" s="1"/>
  <c r="E12" i="10"/>
  <c r="D12" i="10" s="1"/>
  <c r="E11" i="10"/>
  <c r="D11" i="10" s="1"/>
  <c r="L10" i="10"/>
  <c r="G10" i="10"/>
  <c r="E15" i="11" l="1"/>
  <c r="D15" i="11" s="1"/>
  <c r="E15" i="13"/>
  <c r="D15" i="13" s="1"/>
  <c r="E15" i="17"/>
  <c r="D15" i="17" s="1"/>
  <c r="E10" i="14"/>
  <c r="D10" i="14" s="1"/>
  <c r="E15" i="16"/>
  <c r="E10" i="16"/>
  <c r="D10" i="16" s="1"/>
  <c r="G10" i="11"/>
  <c r="E10" i="11" s="1"/>
  <c r="D10" i="11" s="1"/>
  <c r="I10" i="17"/>
  <c r="E10" i="17" s="1"/>
  <c r="D10" i="17" s="1"/>
  <c r="D15" i="16"/>
  <c r="E15" i="15"/>
  <c r="H10" i="15"/>
  <c r="E10" i="15" s="1"/>
  <c r="J15" i="15"/>
  <c r="J10" i="15" s="1"/>
  <c r="E15" i="14"/>
  <c r="D15" i="14" s="1"/>
  <c r="H10" i="13"/>
  <c r="E10" i="13" s="1"/>
  <c r="D10" i="13" s="1"/>
  <c r="G15" i="12"/>
  <c r="G10" i="12" s="1"/>
  <c r="E10" i="12" s="1"/>
  <c r="D10" i="12" s="1"/>
  <c r="H10" i="10"/>
  <c r="E10" i="10" s="1"/>
  <c r="D10" i="10" s="1"/>
  <c r="E15" i="10"/>
  <c r="D15" i="10" s="1"/>
  <c r="E15" i="12" l="1"/>
  <c r="D15" i="12" s="1"/>
  <c r="D10" i="15"/>
  <c r="D15" i="15"/>
  <c r="D8" i="6"/>
  <c r="C8" i="6"/>
  <c r="C7" i="6" s="1"/>
  <c r="D7" i="6" l="1"/>
  <c r="E7" i="6" s="1"/>
  <c r="E8" i="6"/>
</calcChain>
</file>

<file path=xl/comments1.xml><?xml version="1.0" encoding="utf-8"?>
<comments xmlns="http://schemas.openxmlformats.org/spreadsheetml/2006/main">
  <authors>
    <author>BabyTurtle</author>
  </authors>
  <commentList>
    <comment ref="J27" authorId="0">
      <text>
        <r>
          <rPr>
            <b/>
            <sz val="9"/>
            <color indexed="81"/>
            <rFont val="Tahoma"/>
          </rPr>
          <t>BabyTurtle:</t>
        </r>
        <r>
          <rPr>
            <sz val="9"/>
            <color indexed="81"/>
            <rFont val="Tahoma"/>
          </rPr>
          <t xml:space="preserve">
Nhà làm việc quân sự, CA xã, Hội trường UBND huyện, Bia tưởng niệm, Khu hoa viên,...</t>
        </r>
      </text>
    </comment>
    <comment ref="J41" authorId="0">
      <text>
        <r>
          <rPr>
            <b/>
            <sz val="9"/>
            <color indexed="81"/>
            <rFont val="Tahoma"/>
          </rPr>
          <t>BabyTurtle:</t>
        </r>
        <r>
          <rPr>
            <sz val="9"/>
            <color indexed="81"/>
            <rFont val="Tahoma"/>
          </rPr>
          <t xml:space="preserve">
Quy hoạch chi tiết vùng huyện NP...</t>
        </r>
      </text>
    </comment>
    <comment ref="K41" authorId="0">
      <text>
        <r>
          <rPr>
            <b/>
            <sz val="9"/>
            <color indexed="81"/>
            <rFont val="Tahoma"/>
            <family val="2"/>
          </rPr>
          <t>BabyTurtle:</t>
        </r>
        <r>
          <rPr>
            <sz val="9"/>
            <color indexed="81"/>
            <rFont val="Tahoma"/>
            <family val="2"/>
          </rPr>
          <t xml:space="preserve">
PTSX Lâm Nghiệp, Hỗ trợ Covid cho người lao động</t>
        </r>
      </text>
    </comment>
  </commentList>
</comments>
</file>

<file path=xl/comments2.xml><?xml version="1.0" encoding="utf-8"?>
<comments xmlns="http://schemas.openxmlformats.org/spreadsheetml/2006/main">
  <authors>
    <author>win8</author>
  </authors>
  <commentList>
    <comment ref="Z4" authorId="0">
      <text>
        <r>
          <rPr>
            <b/>
            <sz val="9"/>
            <color indexed="81"/>
            <rFont val="Tahoma"/>
            <family val="2"/>
          </rPr>
          <t>win8:</t>
        </r>
        <r>
          <rPr>
            <sz val="9"/>
            <color indexed="81"/>
            <rFont val="Tahoma"/>
            <family val="2"/>
          </rPr>
          <t xml:space="preserve">
Việt Bái: Vốn không thay đổi so với 6 tháng</t>
        </r>
      </text>
    </comment>
  </commentList>
</comments>
</file>

<file path=xl/comments3.xml><?xml version="1.0" encoding="utf-8"?>
<comments xmlns="http://schemas.openxmlformats.org/spreadsheetml/2006/main">
  <authors>
    <author>win8</author>
    <author>BabyTurtle</author>
  </authors>
  <commentList>
    <comment ref="AD7" authorId="0">
      <text>
        <r>
          <rPr>
            <b/>
            <sz val="9"/>
            <color indexed="81"/>
            <rFont val="Tahoma"/>
            <family val="2"/>
          </rPr>
          <t>win8:</t>
        </r>
        <r>
          <rPr>
            <sz val="9"/>
            <color indexed="81"/>
            <rFont val="Tahoma"/>
            <family val="2"/>
          </rPr>
          <t xml:space="preserve">
vốn môi trường</t>
        </r>
      </text>
    </comment>
    <comment ref="J27" authorId="1">
      <text>
        <r>
          <rPr>
            <b/>
            <sz val="9"/>
            <color indexed="81"/>
            <rFont val="Tahoma"/>
          </rPr>
          <t>BabyTurtle:</t>
        </r>
        <r>
          <rPr>
            <sz val="9"/>
            <color indexed="81"/>
            <rFont val="Tahoma"/>
          </rPr>
          <t xml:space="preserve">
Sửa chữa nhà ở Quân sự, công an xã</t>
        </r>
      </text>
    </comment>
  </commentList>
</comments>
</file>

<file path=xl/comments4.xml><?xml version="1.0" encoding="utf-8"?>
<comments xmlns="http://schemas.openxmlformats.org/spreadsheetml/2006/main">
  <authors>
    <author>win8</author>
  </authors>
  <commentList>
    <comment ref="O10" authorId="0">
      <text>
        <r>
          <rPr>
            <b/>
            <sz val="9"/>
            <color indexed="81"/>
            <rFont val="Tahoma"/>
            <family val="2"/>
          </rPr>
          <t>win8:</t>
        </r>
        <r>
          <rPr>
            <sz val="9"/>
            <color indexed="81"/>
            <rFont val="Tahoma"/>
            <family val="2"/>
          </rPr>
          <t xml:space="preserve">
Vốn Ấn Độ</t>
        </r>
      </text>
    </comment>
  </commentList>
</comments>
</file>

<file path=xl/comments5.xml><?xml version="1.0" encoding="utf-8"?>
<comments xmlns="http://schemas.openxmlformats.org/spreadsheetml/2006/main">
  <authors>
    <author>win8</author>
  </authors>
  <commentList>
    <comment ref="O10" authorId="0">
      <text>
        <r>
          <rPr>
            <b/>
            <sz val="9"/>
            <color indexed="81"/>
            <rFont val="Tahoma"/>
            <family val="2"/>
          </rPr>
          <t>win8:</t>
        </r>
        <r>
          <rPr>
            <sz val="9"/>
            <color indexed="81"/>
            <rFont val="Tahoma"/>
            <family val="2"/>
          </rPr>
          <t xml:space="preserve">
vốn ấn độ</t>
        </r>
      </text>
    </comment>
  </commentList>
</comments>
</file>

<file path=xl/comments6.xml><?xml version="1.0" encoding="utf-8"?>
<comments xmlns="http://schemas.openxmlformats.org/spreadsheetml/2006/main">
  <authors>
    <author>BabyTurtle</author>
  </authors>
  <commentList>
    <comment ref="J27" authorId="0">
      <text>
        <r>
          <rPr>
            <b/>
            <sz val="9"/>
            <color indexed="81"/>
            <rFont val="Tahoma"/>
            <family val="2"/>
          </rPr>
          <t>BabyTurtle:</t>
        </r>
        <r>
          <rPr>
            <sz val="9"/>
            <color indexed="81"/>
            <rFont val="Tahoma"/>
            <family val="2"/>
          </rPr>
          <t xml:space="preserve">
Cầu, móng, Nhà làm việc CA xã, khu  quân sự</t>
        </r>
      </text>
    </comment>
  </commentList>
</comments>
</file>

<file path=xl/sharedStrings.xml><?xml version="1.0" encoding="utf-8"?>
<sst xmlns="http://schemas.openxmlformats.org/spreadsheetml/2006/main" count="1647" uniqueCount="192">
  <si>
    <t>TT</t>
  </si>
  <si>
    <t>ĐVT: Triệu đồng</t>
  </si>
  <si>
    <t>STT</t>
  </si>
  <si>
    <t>Nội dung chỉ tiêu</t>
  </si>
  <si>
    <t>TỔNG SỐ</t>
  </si>
  <si>
    <t>I</t>
  </si>
  <si>
    <t>NGÂN SÁCH TRUNG ƯƠNG</t>
  </si>
  <si>
    <t>Trái phiếu Chính phủ</t>
  </si>
  <si>
    <t>Đầu tư phát triển</t>
  </si>
  <si>
    <t>Sự nghiệp</t>
  </si>
  <si>
    <t>II</t>
  </si>
  <si>
    <t>NGÂN SÁCH ĐỊA PHƯƠNG</t>
  </si>
  <si>
    <t>Tỉnh</t>
  </si>
  <si>
    <t>Huyện</t>
  </si>
  <si>
    <t>Xã</t>
  </si>
  <si>
    <t>III</t>
  </si>
  <si>
    <t>IV</t>
  </si>
  <si>
    <t>VỐN DOANH NGHIỆP</t>
  </si>
  <si>
    <t>CỘNG ĐỒNG DÂN CƯ</t>
  </si>
  <si>
    <t>Tiền mặt</t>
  </si>
  <si>
    <t>Ngày công và hiện vật quy đổi</t>
  </si>
  <si>
    <t>Ghi chú</t>
  </si>
  <si>
    <t>Trường học</t>
  </si>
  <si>
    <t>Trạm y tế xã</t>
  </si>
  <si>
    <t>Nội dung đầu tư</t>
  </si>
  <si>
    <t>Khối lượng</t>
  </si>
  <si>
    <t>Thành tiền</t>
  </si>
  <si>
    <t>Tổng số</t>
  </si>
  <si>
    <t>Vốn đầu tư trực tiếp</t>
  </si>
  <si>
    <t>Lồng ghép</t>
  </si>
  <si>
    <t>Tín dụng</t>
  </si>
  <si>
    <t>Doanh nghiệp</t>
  </si>
  <si>
    <t>Dân góp</t>
  </si>
  <si>
    <t>Ngân sách Trung ương</t>
  </si>
  <si>
    <t>NSĐP</t>
  </si>
  <si>
    <t>TPCP</t>
  </si>
  <si>
    <t>ĐTPT</t>
  </si>
  <si>
    <t>SN</t>
  </si>
  <si>
    <t>Nhà ở dân cư</t>
  </si>
  <si>
    <t>Kết quả thực hiện đến kỳ báo cáo</t>
  </si>
  <si>
    <t>LỒNG GHÉP</t>
  </si>
  <si>
    <t>Tổng</t>
  </si>
  <si>
    <t>Nâng cao năng lực xây dựng nông thôn mới</t>
  </si>
  <si>
    <t>Truyền thông về xây dựng nông thôn mới</t>
  </si>
  <si>
    <t>Hoạt động của BCĐ và cơ quan tham mưu, giúp việc ở các cấp</t>
  </si>
  <si>
    <t>Phát triển hạ tầng - kinh tế xã hội</t>
  </si>
  <si>
    <t>Giao thông nông thôn</t>
  </si>
  <si>
    <t>Thủy lợi nội đồng</t>
  </si>
  <si>
    <t>Điện nông thôn</t>
  </si>
  <si>
    <t>CSVC Văn hóa xã</t>
  </si>
  <si>
    <t>CSVC Văn hóa thôn, bản</t>
  </si>
  <si>
    <t>Thông tin và truyền thông cơ sở</t>
  </si>
  <si>
    <t>Công trình cung cấp nước sinh hoạt cho người dân</t>
  </si>
  <si>
    <t>Phát triển sản xuất theo chuỗi liên kết</t>
  </si>
  <si>
    <t>Đổi mới tổ chức sản xuất trong nông nghiệp</t>
  </si>
  <si>
    <t>Phát triển ngành nghề nông thôn</t>
  </si>
  <si>
    <t>V</t>
  </si>
  <si>
    <t>VI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</si>
  <si>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</si>
  <si>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</si>
  <si>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</si>
  <si>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</si>
  <si>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</si>
  <si>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</si>
  <si>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</si>
  <si>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</si>
  <si>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</si>
  <si>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Phát triển giáo dục ở nông thôn</t>
  </si>
  <si>
    <t>Nâng cao chất lượng đời sống văn hóa của người dân nông thôn</t>
  </si>
  <si>
    <t>Vệ sinh môi trường nông thôn</t>
  </si>
  <si>
    <t>Khắc phục, xử lý ô nhiễm và cải thiện môi trường tại các làng nghề</t>
  </si>
  <si>
    <t>Đào tạo cho công chức xã</t>
  </si>
  <si>
    <t>Giữ vững quốc phòng, an ninh và trật tự xã hội nông thôn</t>
  </si>
  <si>
    <t>Duy tu, bảo dưỡng các công trình sau đầu tư trên địa bàn xã</t>
  </si>
  <si>
    <t>Nội dung khác (nếu có)</t>
  </si>
  <si>
    <t>Đào tạo nghề LĐ nông thôn</t>
  </si>
  <si>
    <t>Chợ nông thôn</t>
  </si>
  <si>
    <t>5.10</t>
  </si>
  <si>
    <t>5.11</t>
  </si>
  <si>
    <t>5.12</t>
  </si>
  <si>
    <t>Phụ biểu số 05</t>
  </si>
  <si>
    <t>Phụ biểu số 01</t>
  </si>
  <si>
    <t>Phụ biểu số 02</t>
  </si>
  <si>
    <t xml:space="preserve">VỐN TÍN DỤNG </t>
  </si>
  <si>
    <t>VII</t>
  </si>
  <si>
    <t>Kết quả huy động và thực hiện đến kỳ báo cáo</t>
  </si>
  <si>
    <t>Kế hoạch thực hiện các tháng tiếp theo</t>
  </si>
  <si>
    <t>Khác (tài trợ của tổ chức PCP; vốn khen thưởng…)</t>
  </si>
  <si>
    <t>chuyển nguồn</t>
  </si>
  <si>
    <t>TN</t>
  </si>
  <si>
    <t>NN'</t>
  </si>
  <si>
    <t>Quy hoạch xây dựng nông thôn mới</t>
  </si>
  <si>
    <t>CSVC Văn hóa huyện, xã</t>
  </si>
  <si>
    <t>Công trình khác</t>
  </si>
  <si>
    <t>Hỗ trợ phát triển HTX và cơ sở hạ tầng hợp tác xã</t>
  </si>
  <si>
    <t>Ghi chú:</t>
  </si>
  <si>
    <t>Đầu tư phát triển sản xuất nâng cao thu nhập</t>
  </si>
  <si>
    <t>NN</t>
  </si>
  <si>
    <t>VỐN KHÁC (tài trợ của tổ chức PCP; vốn khen thưởng…)</t>
  </si>
  <si>
    <t>KẾT QUẢ HUY ĐỘNG VÀ THỰC HIỆN NGUỒN LỰC ĐẦU TƯ THỰC HIỆN CHƯƠNG TRÌNH MTQG XÂY DỰNG NTM NĂM 2021</t>
  </si>
  <si>
    <r>
      <t xml:space="preserve">KẾT QUẢ HUY ĐỘNG VÀ THỰC HIỆN NGUỒN LỰC ĐẦU TƯ THỰC HIỆN CHƯƠNG TRÌNH MTQG XÂY DỰNG NÔNG THÔN MỚI NĂM 2021
</t>
    </r>
    <r>
      <rPr>
        <i/>
        <sz val="12"/>
        <color indexed="8"/>
        <rFont val="Times New Roman"/>
        <family val="1"/>
      </rPr>
      <t>(Kèm theo Báo cáo số      /BC-VPĐP ngày       /      /2022 của Văn phòng điều phối NTM tỉnh Ninh Thuận)</t>
    </r>
  </si>
  <si>
    <r>
      <t xml:space="preserve">TỔNG HỢP KẾT QUẢ HUY ĐỘNG NGUỒN LỰC THỰC HIỆN CHƯƠNG TRÌNH  NĂM 2021
</t>
    </r>
    <r>
      <rPr>
        <i/>
        <sz val="12"/>
        <color indexed="8"/>
        <rFont val="Times New Roman"/>
        <family val="1"/>
      </rPr>
      <t>(Kèm theo Báo cáo số      /BC-VPĐP ngày       /     /2021 của Văn phòng điều phối NTM tỉnh Ninh Thuận)</t>
    </r>
  </si>
  <si>
    <t>WB</t>
  </si>
  <si>
    <t>Tiền mặt, ngày công, hiến đất, hiện vật khác, khen thưởng...</t>
  </si>
  <si>
    <t>Kế hoạch năm 2021</t>
  </si>
  <si>
    <t>Sở Nội vụ</t>
  </si>
  <si>
    <t>VPĐP NTM tỉnh</t>
  </si>
  <si>
    <t>Sở Nông nghiệp-PTNT</t>
  </si>
  <si>
    <t>Triển khai OCOP (Sở NN&amp;PTNT)</t>
  </si>
  <si>
    <t>Sở GD&amp;ĐT</t>
  </si>
  <si>
    <t>Tỷ lệ % so với kế hoạch</t>
  </si>
  <si>
    <t>KẾT QUẢ THỰC HIỆN BỘ TIÊU CHÍ CÁC XÃ NĂM 2021</t>
  </si>
  <si>
    <t>(Kèm theo Báo cáo số      /BC-VPĐP ngày       /01/2022 của Văn phòng điều phối NTM tỉnh Ninh Thuận)</t>
  </si>
  <si>
    <t>TÊN TIÊU CHÍ</t>
  </si>
  <si>
    <t>QH
(1)</t>
  </si>
  <si>
    <t>Giao Thông
(2)</t>
  </si>
  <si>
    <t>Thủy lợi
(3)</t>
  </si>
  <si>
    <t>Điện
(4)</t>
  </si>
  <si>
    <t>Trường học
(5)</t>
  </si>
  <si>
    <t>Cơ
 sở
 vật chất văn hóa
(6)</t>
  </si>
  <si>
    <t>CSHT thương mại nông thôn
(7)</t>
  </si>
  <si>
    <t>Thông tin và truyền thông
(8)</t>
  </si>
  <si>
    <t>Nhà
 ở
 dân cư
(9)</t>
  </si>
  <si>
    <t>Thu nhập
(10)</t>
  </si>
  <si>
    <t>Hộ nghèo
(11)</t>
  </si>
  <si>
    <t>Lao động có việc làm 
(12)</t>
  </si>
  <si>
    <t>Tổ chức sản xuất
(13)</t>
  </si>
  <si>
    <t>Giáo dục và Đào tạo
(14)</t>
  </si>
  <si>
    <t>Y tế
(15)</t>
  </si>
  <si>
    <t>Văn hóa
(16)</t>
  </si>
  <si>
    <t>Môi trường và an toàn thực phẩm
(17)</t>
  </si>
  <si>
    <t>HT tổ chức chính trị
(18)</t>
  </si>
  <si>
    <t>Quốc phòng và An ninh
(19)</t>
  </si>
  <si>
    <t xml:space="preserve">Số tiêu chí đạt
</t>
  </si>
  <si>
    <t>Bình quân tiêu chí/xã</t>
  </si>
  <si>
    <t>Huyện Bác Ái</t>
  </si>
  <si>
    <t>Phước Đại</t>
  </si>
  <si>
    <t>Đ</t>
  </si>
  <si>
    <t>Phước Tiến</t>
  </si>
  <si>
    <t>Phước Trung</t>
  </si>
  <si>
    <t>Phước Hòa</t>
  </si>
  <si>
    <t>Phước Bình</t>
  </si>
  <si>
    <t>Phước Chính</t>
  </si>
  <si>
    <t>Phước Thành</t>
  </si>
  <si>
    <t>Phước Thắng</t>
  </si>
  <si>
    <t>Phước Tân</t>
  </si>
  <si>
    <t>Huyện Ninh Sơn</t>
  </si>
  <si>
    <t>Xã Nhơn Sơn</t>
  </si>
  <si>
    <t>Xã Hòa Sơn</t>
  </si>
  <si>
    <t>Xã Ma Nới</t>
  </si>
  <si>
    <t>Xã Quảng Sơn</t>
  </si>
  <si>
    <t>Xã Lương Sơn</t>
  </si>
  <si>
    <t>Xã Lâm Sơn</t>
  </si>
  <si>
    <t>Xã Mỹ Sơn</t>
  </si>
  <si>
    <t>Huyện Thuận Bắc</t>
  </si>
  <si>
    <t>Xã Công Hải</t>
  </si>
  <si>
    <t>Xã Bắc Phong</t>
  </si>
  <si>
    <t>Xã Lợi Hải</t>
  </si>
  <si>
    <t>Xã Bắc Sơn</t>
  </si>
  <si>
    <t>Xã Phước Chiến</t>
  </si>
  <si>
    <t>Xã Phước Kháng</t>
  </si>
  <si>
    <t>Huyện Thuận Nam</t>
  </si>
  <si>
    <t>Xã Cà Ná</t>
  </si>
  <si>
    <t>Xã Phước Nam</t>
  </si>
  <si>
    <t>Xã Phước Diêm</t>
  </si>
  <si>
    <t>Xã Phước Hà</t>
  </si>
  <si>
    <t>Xã Phước Ninh</t>
  </si>
  <si>
    <t>Xã Phước Minh</t>
  </si>
  <si>
    <t>Xã Nhị Hà</t>
  </si>
  <si>
    <t>Xã Phước Dinh</t>
  </si>
  <si>
    <t>Huyện Ninh Hải</t>
  </si>
  <si>
    <t>Xã Tri Hải</t>
  </si>
  <si>
    <t>Xã Phương Hải</t>
  </si>
  <si>
    <t>Xã Tân Hải</t>
  </si>
  <si>
    <t>Xã Xuân Hải</t>
  </si>
  <si>
    <t>Xã Hộ Hải</t>
  </si>
  <si>
    <t>Xã Thanh Hải</t>
  </si>
  <si>
    <t>Xã Nhơn Hải</t>
  </si>
  <si>
    <t>Xã Vĩnh Hải</t>
  </si>
  <si>
    <t>Huyện Ninh Phước</t>
  </si>
  <si>
    <t>Xã Phước Thái</t>
  </si>
  <si>
    <t>Xã Phước Sơn</t>
  </si>
  <si>
    <t>Xã Phước Vinh</t>
  </si>
  <si>
    <t>Xã Phước Hậu</t>
  </si>
  <si>
    <t>Xã Phước Thuận</t>
  </si>
  <si>
    <t>Xã Phước Hữu</t>
  </si>
  <si>
    <t>Xã An Hải</t>
  </si>
  <si>
    <t>Xã Phước Hải</t>
  </si>
  <si>
    <t>Phan Rang - TC</t>
  </si>
  <si>
    <t>Xã Thành Hải</t>
  </si>
  <si>
    <t>Cộng toàn tỉnh</t>
  </si>
  <si>
    <t>Tỉ lệ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</si>
</sst>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_-;_-@_-"/>
    <numFmt numFmtId="166" formatCode="_(* #,##0_);_(* \(#,##0\);_(* &quot;-&quot;??_);_(@_)"/>
    <numFmt numFmtId="167" formatCode="_(* #,##0.0_);_(* \(#,##0.0\);_(* &quot;-&quot;_);_(@_)"/>
    <numFmt numFmtId="168" formatCode="_(* #,##0.0_);_(* \(#,##0.0\);_(* &quot;-&quot;??_);_(@_)"/>
    <numFmt numFmtId="169" formatCode="_(* #,##0.00_);_(* \(#,##0.00\);_(* &quot;-&quot;_);_(@_)"/>
    <numFmt numFmtId="170" formatCode="#,##0.0_);\(#,##0.0\)"/>
  </numFmts>
  <fonts count="7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2"/>
    </font>
    <font>
      <sz val="10"/>
      <name val="Arial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3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9"/>
      <color indexed="81"/>
      <name val="Tahoma"/>
      <family val="2"/>
    </font>
    <font>
      <sz val="12"/>
      <color theme="1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sz val="13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color indexed="40"/>
      <name val="Times New Roman"/>
      <family val="1"/>
    </font>
    <font>
      <sz val="12"/>
      <color theme="1"/>
      <name val="Times New Roman"/>
      <family val="1"/>
      <charset val="163"/>
    </font>
    <font>
      <b/>
      <i/>
      <sz val="12"/>
      <color rgb="FFFF0000"/>
      <name val="Times New Roman"/>
      <family val="1"/>
    </font>
    <font>
      <sz val="12"/>
      <color rgb="FF00B050"/>
      <name val="Times New Roman"/>
      <family val="1"/>
    </font>
    <font>
      <sz val="9"/>
      <color indexed="81"/>
      <name val="Tahoma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color rgb="FFFF0000"/>
      <name val="Times New Roman"/>
      <family val="1"/>
    </font>
    <font>
      <sz val="12"/>
      <color indexed="8"/>
      <name val="Times New Roman"/>
      <family val="1"/>
      <charset val="163"/>
    </font>
    <font>
      <sz val="11"/>
      <color rgb="FF00B0F0"/>
      <name val="Times New Roman"/>
      <family val="1"/>
    </font>
    <font>
      <sz val="12"/>
      <name val="Times New Roman"/>
    </font>
    <font>
      <sz val="9"/>
      <color indexed="81"/>
      <name val="Tahoma"/>
    </font>
    <font>
      <b/>
      <sz val="9"/>
      <color indexed="81"/>
      <name val="Tahoma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7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43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" fillId="21" borderId="2" applyNumberFormat="0" applyAlignment="0" applyProtection="0"/>
    <xf numFmtId="0" fontId="3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8" fillId="0" borderId="0"/>
    <xf numFmtId="0" fontId="8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57" fillId="0" borderId="0"/>
    <xf numFmtId="43" fontId="57" fillId="0" borderId="0" applyFont="0" applyFill="0" applyBorder="0" applyAlignment="0" applyProtection="0"/>
    <xf numFmtId="41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0" fontId="57" fillId="0" borderId="0"/>
    <xf numFmtId="9" fontId="2" fillId="0" borderId="0" applyFont="0" applyFill="0" applyBorder="0" applyAlignment="0" applyProtection="0"/>
  </cellStyleXfs>
  <cellXfs count="224">
    <xf numFmtId="0" fontId="0" fillId="0" borderId="0" xfId="0"/>
    <xf numFmtId="0" fontId="25" fillId="0" borderId="0" xfId="56" applyFont="1" applyFill="1" applyAlignment="1">
      <alignment horizontal="left" vertical="center"/>
    </xf>
    <xf numFmtId="0" fontId="28" fillId="0" borderId="0" xfId="56" applyFont="1" applyFill="1"/>
    <xf numFmtId="0" fontId="29" fillId="0" borderId="0" xfId="56" applyFont="1" applyFill="1" applyAlignment="1">
      <alignment wrapText="1"/>
    </xf>
    <xf numFmtId="0" fontId="31" fillId="0" borderId="0" xfId="56" applyFont="1" applyFill="1" applyBorder="1"/>
    <xf numFmtId="0" fontId="24" fillId="0" borderId="0" xfId="56" applyFont="1" applyFill="1" applyBorder="1" applyAlignment="1">
      <alignment horizontal="right" vertical="center"/>
    </xf>
    <xf numFmtId="0" fontId="30" fillId="0" borderId="10" xfId="48" applyFont="1" applyFill="1" applyBorder="1" applyAlignment="1">
      <alignment horizontal="center" vertical="center" wrapText="1"/>
    </xf>
    <xf numFmtId="0" fontId="25" fillId="0" borderId="10" xfId="48" applyFont="1" applyFill="1" applyBorder="1" applyAlignment="1">
      <alignment horizontal="left" vertical="center" wrapText="1"/>
    </xf>
    <xf numFmtId="0" fontId="32" fillId="0" borderId="10" xfId="48" applyFont="1" applyFill="1" applyBorder="1" applyAlignment="1">
      <alignment horizontal="left" vertical="center" wrapText="1"/>
    </xf>
    <xf numFmtId="0" fontId="32" fillId="0" borderId="0" xfId="56" applyFont="1" applyFill="1"/>
    <xf numFmtId="0" fontId="32" fillId="0" borderId="0" xfId="56" applyFont="1" applyFill="1" applyAlignment="1">
      <alignment horizontal="center"/>
    </xf>
    <xf numFmtId="0" fontId="32" fillId="0" borderId="0" xfId="56" applyFont="1" applyFill="1" applyBorder="1"/>
    <xf numFmtId="0" fontId="33" fillId="0" borderId="0" xfId="56" applyFont="1" applyFill="1"/>
    <xf numFmtId="0" fontId="25" fillId="0" borderId="10" xfId="48" applyFont="1" applyFill="1" applyBorder="1" applyAlignment="1">
      <alignment horizontal="center" vertical="center" wrapText="1"/>
    </xf>
    <xf numFmtId="0" fontId="32" fillId="0" borderId="10" xfId="48" applyFont="1" applyFill="1" applyBorder="1" applyAlignment="1">
      <alignment horizontal="center" vertical="center" wrapText="1"/>
    </xf>
    <xf numFmtId="41" fontId="25" fillId="0" borderId="10" xfId="53" applyNumberFormat="1" applyFont="1" applyFill="1" applyBorder="1" applyAlignment="1">
      <alignment horizontal="center" vertical="center" wrapText="1"/>
    </xf>
    <xf numFmtId="0" fontId="25" fillId="0" borderId="10" xfId="56" applyFont="1" applyFill="1" applyBorder="1" applyAlignment="1">
      <alignment horizontal="center" vertical="center" wrapText="1"/>
    </xf>
    <xf numFmtId="0" fontId="32" fillId="0" borderId="11" xfId="48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3" fillId="0" borderId="0" xfId="56" applyFont="1" applyFill="1" applyAlignment="1">
      <alignment wrapText="1"/>
    </xf>
    <xf numFmtId="166" fontId="25" fillId="0" borderId="10" xfId="27" applyNumberFormat="1" applyFont="1" applyFill="1" applyBorder="1" applyAlignment="1">
      <alignment vertical="center"/>
    </xf>
    <xf numFmtId="166" fontId="30" fillId="0" borderId="10" xfId="27" applyNumberFormat="1" applyFont="1" applyFill="1" applyBorder="1" applyAlignment="1">
      <alignment horizontal="center" vertical="center" wrapText="1"/>
    </xf>
    <xf numFmtId="166" fontId="25" fillId="0" borderId="10" xfId="27" applyNumberFormat="1" applyFont="1" applyFill="1" applyBorder="1" applyAlignment="1">
      <alignment vertical="center" wrapText="1"/>
    </xf>
    <xf numFmtId="166" fontId="32" fillId="0" borderId="10" xfId="27" applyNumberFormat="1" applyFont="1" applyFill="1" applyBorder="1" applyAlignment="1">
      <alignment vertical="center" wrapText="1"/>
    </xf>
    <xf numFmtId="166" fontId="32" fillId="0" borderId="10" xfId="27" applyNumberFormat="1" applyFont="1" applyFill="1" applyBorder="1" applyAlignment="1">
      <alignment horizontal="left" vertical="center" wrapText="1"/>
    </xf>
    <xf numFmtId="166" fontId="32" fillId="0" borderId="10" xfId="27" applyNumberFormat="1" applyFont="1" applyFill="1" applyBorder="1" applyAlignment="1">
      <alignment horizontal="center" vertical="center" wrapText="1"/>
    </xf>
    <xf numFmtId="166" fontId="25" fillId="0" borderId="10" xfId="27" applyNumberFormat="1" applyFont="1" applyFill="1" applyBorder="1" applyAlignment="1">
      <alignment horizontal="center" vertical="center" wrapText="1"/>
    </xf>
    <xf numFmtId="166" fontId="25" fillId="0" borderId="10" xfId="27" applyNumberFormat="1" applyFont="1" applyFill="1" applyBorder="1" applyAlignment="1">
      <alignment horizontal="left" vertical="center" wrapText="1"/>
    </xf>
    <xf numFmtId="166" fontId="32" fillId="0" borderId="10" xfId="27" applyNumberFormat="1" applyFont="1" applyFill="1" applyBorder="1"/>
    <xf numFmtId="166" fontId="32" fillId="0" borderId="10" xfId="27" applyNumberFormat="1" applyFont="1" applyFill="1" applyBorder="1" applyAlignment="1">
      <alignment wrapText="1"/>
    </xf>
    <xf numFmtId="0" fontId="25" fillId="0" borderId="10" xfId="53" applyFont="1" applyFill="1" applyBorder="1" applyAlignment="1">
      <alignment horizontal="center" vertical="center" wrapText="1"/>
    </xf>
    <xf numFmtId="0" fontId="38" fillId="0" borderId="0" xfId="56" applyFont="1" applyFill="1"/>
    <xf numFmtId="41" fontId="38" fillId="0" borderId="0" xfId="56" applyNumberFormat="1" applyFont="1" applyFill="1"/>
    <xf numFmtId="41" fontId="32" fillId="0" borderId="0" xfId="56" applyNumberFormat="1" applyFont="1" applyFill="1"/>
    <xf numFmtId="0" fontId="26" fillId="0" borderId="10" xfId="53" applyFont="1" applyFill="1" applyBorder="1" applyAlignment="1">
      <alignment horizontal="center" vertical="center" wrapText="1"/>
    </xf>
    <xf numFmtId="0" fontId="41" fillId="0" borderId="10" xfId="53" applyFont="1" applyFill="1" applyBorder="1" applyAlignment="1">
      <alignment horizontal="center" vertical="center" wrapText="1"/>
    </xf>
    <xf numFmtId="0" fontId="43" fillId="0" borderId="15" xfId="62" applyFont="1" applyBorder="1" applyAlignment="1">
      <alignment horizontal="right" vertical="center" wrapText="1"/>
    </xf>
    <xf numFmtId="0" fontId="39" fillId="0" borderId="10" xfId="53" applyFont="1" applyFill="1" applyBorder="1" applyAlignment="1">
      <alignment horizontal="center" vertical="center" wrapText="1"/>
    </xf>
    <xf numFmtId="41" fontId="26" fillId="24" borderId="10" xfId="53" applyNumberFormat="1" applyFont="1" applyFill="1" applyBorder="1" applyAlignment="1">
      <alignment horizontal="center" vertical="center" wrapText="1"/>
    </xf>
    <xf numFmtId="41" fontId="39" fillId="24" borderId="10" xfId="53" applyNumberFormat="1" applyFont="1" applyFill="1" applyBorder="1" applyAlignment="1">
      <alignment horizontal="center" vertical="center" wrapText="1"/>
    </xf>
    <xf numFmtId="41" fontId="41" fillId="24" borderId="11" xfId="53" applyNumberFormat="1" applyFont="1" applyFill="1" applyBorder="1" applyAlignment="1">
      <alignment horizontal="center" vertical="center" wrapText="1"/>
    </xf>
    <xf numFmtId="41" fontId="41" fillId="24" borderId="10" xfId="53" applyNumberFormat="1" applyFont="1" applyFill="1" applyBorder="1" applyAlignment="1">
      <alignment horizontal="center" vertical="center" wrapText="1"/>
    </xf>
    <xf numFmtId="41" fontId="42" fillId="24" borderId="10" xfId="53" applyNumberFormat="1" applyFont="1" applyFill="1" applyBorder="1" applyAlignment="1">
      <alignment horizontal="center" vertical="center" wrapText="1"/>
    </xf>
    <xf numFmtId="41" fontId="39" fillId="24" borderId="11" xfId="53" applyNumberFormat="1" applyFont="1" applyFill="1" applyBorder="1" applyAlignment="1">
      <alignment horizontal="center" vertical="center" wrapText="1"/>
    </xf>
    <xf numFmtId="41" fontId="26" fillId="24" borderId="11" xfId="53" applyNumberFormat="1" applyFont="1" applyFill="1" applyBorder="1" applyAlignment="1">
      <alignment horizontal="center" vertical="center" wrapText="1"/>
    </xf>
    <xf numFmtId="0" fontId="32" fillId="0" borderId="0" xfId="56" quotePrefix="1" applyFont="1" applyFill="1"/>
    <xf numFmtId="0" fontId="35" fillId="0" borderId="10" xfId="62" applyFont="1" applyBorder="1" applyAlignment="1">
      <alignment horizontal="center" vertical="center" wrapText="1"/>
    </xf>
    <xf numFmtId="0" fontId="35" fillId="0" borderId="10" xfId="62" applyFont="1" applyBorder="1" applyAlignment="1">
      <alignment vertical="center" wrapText="1"/>
    </xf>
    <xf numFmtId="41" fontId="40" fillId="24" borderId="10" xfId="53" applyNumberFormat="1" applyFont="1" applyFill="1" applyBorder="1" applyAlignment="1">
      <alignment horizontal="center" vertical="center" wrapText="1"/>
    </xf>
    <xf numFmtId="0" fontId="36" fillId="0" borderId="10" xfId="62" applyFont="1" applyBorder="1" applyAlignment="1">
      <alignment horizontal="center" vertical="center" wrapText="1"/>
    </xf>
    <xf numFmtId="0" fontId="36" fillId="0" borderId="10" xfId="62" applyFont="1" applyBorder="1" applyAlignment="1">
      <alignment vertical="center" wrapText="1"/>
    </xf>
    <xf numFmtId="41" fontId="27" fillId="24" borderId="10" xfId="56" applyNumberFormat="1" applyFont="1" applyFill="1" applyBorder="1" applyAlignment="1">
      <alignment horizontal="center" vertical="center"/>
    </xf>
    <xf numFmtId="41" fontId="44" fillId="24" borderId="10" xfId="56" applyNumberFormat="1" applyFont="1" applyFill="1" applyBorder="1" applyAlignment="1">
      <alignment horizontal="center" vertical="center"/>
    </xf>
    <xf numFmtId="41" fontId="45" fillId="24" borderId="10" xfId="56" applyNumberFormat="1" applyFont="1" applyFill="1" applyBorder="1" applyAlignment="1">
      <alignment horizontal="center" vertical="center"/>
    </xf>
    <xf numFmtId="41" fontId="45" fillId="24" borderId="10" xfId="56" applyNumberFormat="1" applyFont="1" applyFill="1" applyBorder="1" applyAlignment="1">
      <alignment horizontal="left" vertical="center"/>
    </xf>
    <xf numFmtId="41" fontId="46" fillId="24" borderId="10" xfId="56" applyNumberFormat="1" applyFont="1" applyFill="1" applyBorder="1" applyAlignment="1">
      <alignment horizontal="center" vertical="center"/>
    </xf>
    <xf numFmtId="3" fontId="27" fillId="24" borderId="10" xfId="62" applyNumberFormat="1" applyFont="1" applyFill="1" applyBorder="1" applyAlignment="1">
      <alignment horizontal="center" vertical="center"/>
    </xf>
    <xf numFmtId="41" fontId="33" fillId="0" borderId="0" xfId="56" applyNumberFormat="1" applyFont="1" applyFill="1"/>
    <xf numFmtId="0" fontId="27" fillId="24" borderId="10" xfId="62" applyFont="1" applyFill="1" applyBorder="1" applyAlignment="1">
      <alignment horizontal="center" vertical="center"/>
    </xf>
    <xf numFmtId="3" fontId="27" fillId="24" borderId="0" xfId="62" applyNumberFormat="1" applyFont="1" applyFill="1" applyAlignment="1">
      <alignment horizontal="center" vertical="center"/>
    </xf>
    <xf numFmtId="0" fontId="45" fillId="24" borderId="10" xfId="56" applyFont="1" applyFill="1" applyBorder="1" applyAlignment="1">
      <alignment horizontal="center" vertical="center"/>
    </xf>
    <xf numFmtId="41" fontId="44" fillId="24" borderId="10" xfId="56" applyNumberFormat="1" applyFont="1" applyFill="1" applyBorder="1" applyAlignment="1">
      <alignment horizontal="center" vertical="center" wrapText="1"/>
    </xf>
    <xf numFmtId="0" fontId="27" fillId="24" borderId="0" xfId="62" applyFont="1" applyFill="1" applyAlignment="1">
      <alignment horizontal="center" vertical="center"/>
    </xf>
    <xf numFmtId="0" fontId="47" fillId="0" borderId="10" xfId="62" applyFont="1" applyBorder="1" applyAlignment="1">
      <alignment vertical="center" wrapText="1"/>
    </xf>
    <xf numFmtId="41" fontId="45" fillId="24" borderId="10" xfId="56" applyNumberFormat="1" applyFont="1" applyFill="1" applyBorder="1" applyAlignment="1">
      <alignment horizontal="center" vertical="center" wrapText="1"/>
    </xf>
    <xf numFmtId="3" fontId="45" fillId="24" borderId="0" xfId="62" applyNumberFormat="1" applyFont="1" applyFill="1" applyAlignment="1">
      <alignment horizontal="center" vertical="center"/>
    </xf>
    <xf numFmtId="0" fontId="48" fillId="0" borderId="0" xfId="56" applyFont="1" applyFill="1"/>
    <xf numFmtId="0" fontId="32" fillId="26" borderId="0" xfId="56" applyFont="1" applyFill="1"/>
    <xf numFmtId="0" fontId="49" fillId="0" borderId="0" xfId="56" applyFont="1" applyFill="1"/>
    <xf numFmtId="0" fontId="44" fillId="24" borderId="10" xfId="56" applyFont="1" applyFill="1" applyBorder="1" applyAlignment="1">
      <alignment horizontal="center" vertical="center"/>
    </xf>
    <xf numFmtId="3" fontId="43" fillId="0" borderId="15" xfId="62" applyNumberFormat="1" applyFont="1" applyBorder="1" applyAlignment="1">
      <alignment horizontal="right" vertical="center" wrapText="1"/>
    </xf>
    <xf numFmtId="41" fontId="51" fillId="24" borderId="10" xfId="53" applyNumberFormat="1" applyFont="1" applyFill="1" applyBorder="1" applyAlignment="1">
      <alignment horizontal="center" vertical="center" wrapText="1"/>
    </xf>
    <xf numFmtId="41" fontId="52" fillId="24" borderId="11" xfId="53" applyNumberFormat="1" applyFont="1" applyFill="1" applyBorder="1" applyAlignment="1">
      <alignment horizontal="center" vertical="center" wrapText="1"/>
    </xf>
    <xf numFmtId="41" fontId="52" fillId="24" borderId="10" xfId="53" applyNumberFormat="1" applyFont="1" applyFill="1" applyBorder="1" applyAlignment="1">
      <alignment horizontal="center" vertical="center" wrapText="1"/>
    </xf>
    <xf numFmtId="41" fontId="51" fillId="24" borderId="11" xfId="53" applyNumberFormat="1" applyFont="1" applyFill="1" applyBorder="1" applyAlignment="1">
      <alignment horizontal="center" vertical="center" wrapText="1"/>
    </xf>
    <xf numFmtId="41" fontId="53" fillId="24" borderId="11" xfId="53" applyNumberFormat="1" applyFont="1" applyFill="1" applyBorder="1" applyAlignment="1">
      <alignment horizontal="center" vertical="center" wrapText="1"/>
    </xf>
    <xf numFmtId="41" fontId="53" fillId="24" borderId="10" xfId="53" applyNumberFormat="1" applyFont="1" applyFill="1" applyBorder="1" applyAlignment="1">
      <alignment horizontal="center" vertical="center" wrapText="1"/>
    </xf>
    <xf numFmtId="41" fontId="45" fillId="24" borderId="10" xfId="53" applyNumberFormat="1" applyFont="1" applyFill="1" applyBorder="1" applyAlignment="1">
      <alignment horizontal="center" vertical="center" wrapText="1"/>
    </xf>
    <xf numFmtId="41" fontId="42" fillId="24" borderId="10" xfId="56" applyNumberFormat="1" applyFont="1" applyFill="1" applyBorder="1" applyAlignment="1">
      <alignment horizontal="center" vertical="center"/>
    </xf>
    <xf numFmtId="41" fontId="32" fillId="0" borderId="10" xfId="56" applyNumberFormat="1" applyFont="1" applyFill="1" applyBorder="1" applyAlignment="1">
      <alignment horizontal="center" vertical="center"/>
    </xf>
    <xf numFmtId="167" fontId="44" fillId="24" borderId="10" xfId="56" applyNumberFormat="1" applyFont="1" applyFill="1" applyBorder="1" applyAlignment="1">
      <alignment horizontal="center" vertical="center"/>
    </xf>
    <xf numFmtId="41" fontId="33" fillId="0" borderId="10" xfId="56" applyNumberFormat="1" applyFont="1" applyFill="1" applyBorder="1" applyAlignment="1">
      <alignment horizontal="center" vertical="center"/>
    </xf>
    <xf numFmtId="0" fontId="44" fillId="24" borderId="10" xfId="62" applyFont="1" applyFill="1" applyBorder="1" applyAlignment="1">
      <alignment horizontal="center" vertical="center"/>
    </xf>
    <xf numFmtId="3" fontId="44" fillId="24" borderId="10" xfId="62" applyNumberFormat="1" applyFont="1" applyFill="1" applyBorder="1" applyAlignment="1">
      <alignment horizontal="center" vertical="center"/>
    </xf>
    <xf numFmtId="0" fontId="54" fillId="24" borderId="0" xfId="62" applyFont="1" applyFill="1" applyAlignment="1">
      <alignment horizontal="right" vertical="center"/>
    </xf>
    <xf numFmtId="41" fontId="54" fillId="24" borderId="10" xfId="56" applyNumberFormat="1" applyFont="1" applyFill="1" applyBorder="1" applyAlignment="1">
      <alignment horizontal="center" vertical="center"/>
    </xf>
    <xf numFmtId="3" fontId="44" fillId="24" borderId="0" xfId="62" applyNumberFormat="1" applyFont="1" applyFill="1" applyAlignment="1">
      <alignment horizontal="center" vertical="center"/>
    </xf>
    <xf numFmtId="41" fontId="33" fillId="0" borderId="10" xfId="56" applyNumberFormat="1" applyFont="1" applyFill="1" applyBorder="1" applyAlignment="1">
      <alignment horizontal="center" vertical="center" wrapText="1"/>
    </xf>
    <xf numFmtId="0" fontId="44" fillId="24" borderId="0" xfId="62" applyFont="1" applyFill="1" applyAlignment="1">
      <alignment horizontal="center" vertical="center"/>
    </xf>
    <xf numFmtId="41" fontId="45" fillId="25" borderId="10" xfId="56" applyNumberFormat="1" applyFont="1" applyFill="1" applyBorder="1" applyAlignment="1">
      <alignment horizontal="center" vertical="center"/>
    </xf>
    <xf numFmtId="41" fontId="42" fillId="25" borderId="10" xfId="53" applyNumberFormat="1" applyFont="1" applyFill="1" applyBorder="1" applyAlignment="1">
      <alignment horizontal="center" vertical="center" wrapText="1"/>
    </xf>
    <xf numFmtId="0" fontId="38" fillId="25" borderId="0" xfId="56" applyFont="1" applyFill="1"/>
    <xf numFmtId="0" fontId="45" fillId="25" borderId="10" xfId="56" applyFont="1" applyFill="1" applyBorder="1" applyAlignment="1">
      <alignment horizontal="center" vertical="center"/>
    </xf>
    <xf numFmtId="0" fontId="45" fillId="24" borderId="0" xfId="62" applyFont="1" applyFill="1" applyAlignment="1">
      <alignment horizontal="center" vertical="center"/>
    </xf>
    <xf numFmtId="41" fontId="45" fillId="25" borderId="10" xfId="56" applyNumberFormat="1" applyFont="1" applyFill="1" applyBorder="1" applyAlignment="1">
      <alignment horizontal="center" vertical="center" wrapText="1"/>
    </xf>
    <xf numFmtId="37" fontId="44" fillId="24" borderId="10" xfId="56" applyNumberFormat="1" applyFont="1" applyFill="1" applyBorder="1" applyAlignment="1">
      <alignment horizontal="center" vertical="center" wrapText="1"/>
    </xf>
    <xf numFmtId="43" fontId="25" fillId="0" borderId="0" xfId="31" quotePrefix="1" applyNumberFormat="1" applyFont="1" applyFill="1"/>
    <xf numFmtId="41" fontId="44" fillId="24" borderId="10" xfId="53" applyNumberFormat="1" applyFont="1" applyFill="1" applyBorder="1" applyAlignment="1">
      <alignment horizontal="center" vertical="center" wrapText="1"/>
    </xf>
    <xf numFmtId="0" fontId="55" fillId="0" borderId="10" xfId="62" applyFont="1" applyBorder="1" applyAlignment="1">
      <alignment vertical="center" wrapText="1"/>
    </xf>
    <xf numFmtId="166" fontId="44" fillId="24" borderId="0" xfId="31" applyNumberFormat="1" applyFont="1" applyFill="1" applyAlignment="1">
      <alignment horizontal="center" vertical="center"/>
    </xf>
    <xf numFmtId="3" fontId="43" fillId="0" borderId="0" xfId="62" applyNumberFormat="1" applyFont="1" applyFill="1" applyBorder="1" applyAlignment="1">
      <alignment horizontal="right" vertical="center" wrapText="1"/>
    </xf>
    <xf numFmtId="41" fontId="56" fillId="24" borderId="10" xfId="56" applyNumberFormat="1" applyFont="1" applyFill="1" applyBorder="1" applyAlignment="1">
      <alignment horizontal="center" vertical="center"/>
    </xf>
    <xf numFmtId="41" fontId="26" fillId="0" borderId="10" xfId="53" applyNumberFormat="1" applyFont="1" applyFill="1" applyBorder="1" applyAlignment="1">
      <alignment horizontal="center" vertical="center" wrapText="1"/>
    </xf>
    <xf numFmtId="41" fontId="39" fillId="0" borderId="10" xfId="53" applyNumberFormat="1" applyFont="1" applyFill="1" applyBorder="1" applyAlignment="1">
      <alignment horizontal="center" vertical="center" wrapText="1"/>
    </xf>
    <xf numFmtId="41" fontId="41" fillId="0" borderId="11" xfId="53" applyNumberFormat="1" applyFont="1" applyFill="1" applyBorder="1" applyAlignment="1">
      <alignment horizontal="center" vertical="center" wrapText="1"/>
    </xf>
    <xf numFmtId="41" fontId="41" fillId="0" borderId="10" xfId="53" applyNumberFormat="1" applyFont="1" applyFill="1" applyBorder="1" applyAlignment="1">
      <alignment horizontal="center" vertical="center" wrapText="1"/>
    </xf>
    <xf numFmtId="41" fontId="39" fillId="0" borderId="11" xfId="53" applyNumberFormat="1" applyFont="1" applyFill="1" applyBorder="1" applyAlignment="1">
      <alignment horizontal="center" vertical="center" wrapText="1"/>
    </xf>
    <xf numFmtId="41" fontId="26" fillId="0" borderId="11" xfId="53" applyNumberFormat="1" applyFont="1" applyFill="1" applyBorder="1" applyAlignment="1">
      <alignment horizontal="center" vertical="center" wrapText="1"/>
    </xf>
    <xf numFmtId="41" fontId="27" fillId="0" borderId="10" xfId="56" applyNumberFormat="1" applyFont="1" applyFill="1" applyBorder="1" applyAlignment="1">
      <alignment horizontal="center" vertical="center"/>
    </xf>
    <xf numFmtId="41" fontId="27" fillId="0" borderId="10" xfId="56" applyNumberFormat="1" applyFont="1" applyFill="1" applyBorder="1" applyAlignment="1">
      <alignment horizontal="center" vertical="center" wrapText="1"/>
    </xf>
    <xf numFmtId="41" fontId="44" fillId="0" borderId="10" xfId="56" applyNumberFormat="1" applyFont="1" applyFill="1" applyBorder="1" applyAlignment="1">
      <alignment horizontal="center" vertical="center"/>
    </xf>
    <xf numFmtId="41" fontId="44" fillId="0" borderId="10" xfId="56" applyNumberFormat="1" applyFont="1" applyFill="1" applyBorder="1" applyAlignment="1">
      <alignment horizontal="center" vertical="center" wrapText="1"/>
    </xf>
    <xf numFmtId="41" fontId="32" fillId="0" borderId="0" xfId="56" quotePrefix="1" applyNumberFormat="1" applyFont="1" applyFill="1"/>
    <xf numFmtId="166" fontId="25" fillId="0" borderId="10" xfId="27" applyNumberFormat="1" applyFont="1" applyFill="1" applyBorder="1" applyAlignment="1">
      <alignment horizontal="center" vertical="center"/>
    </xf>
    <xf numFmtId="0" fontId="44" fillId="0" borderId="10" xfId="62" applyFont="1" applyFill="1" applyBorder="1" applyAlignment="1">
      <alignment horizontal="center" vertical="center"/>
    </xf>
    <xf numFmtId="3" fontId="44" fillId="0" borderId="10" xfId="62" applyNumberFormat="1" applyFont="1" applyFill="1" applyBorder="1" applyAlignment="1">
      <alignment horizontal="center" vertical="center"/>
    </xf>
    <xf numFmtId="166" fontId="44" fillId="0" borderId="10" xfId="68" applyNumberFormat="1" applyFont="1" applyBorder="1" applyAlignment="1">
      <alignment horizontal="center" vertical="center" wrapText="1"/>
    </xf>
    <xf numFmtId="166" fontId="44" fillId="0" borderId="10" xfId="70" applyNumberFormat="1" applyFont="1" applyBorder="1" applyAlignment="1">
      <alignment horizontal="center" vertical="center" wrapText="1"/>
    </xf>
    <xf numFmtId="166" fontId="44" fillId="25" borderId="10" xfId="27" applyNumberFormat="1" applyFont="1" applyFill="1" applyBorder="1" applyAlignment="1">
      <alignment horizontal="center" vertical="center"/>
    </xf>
    <xf numFmtId="166" fontId="27" fillId="24" borderId="0" xfId="27" applyNumberFormat="1" applyFont="1" applyFill="1" applyAlignment="1">
      <alignment horizontal="center" vertical="center"/>
    </xf>
    <xf numFmtId="41" fontId="45" fillId="0" borderId="10" xfId="56" applyNumberFormat="1" applyFont="1" applyFill="1" applyBorder="1" applyAlignment="1">
      <alignment horizontal="center" vertical="center"/>
    </xf>
    <xf numFmtId="0" fontId="43" fillId="0" borderId="0" xfId="62" applyFont="1" applyBorder="1" applyAlignment="1">
      <alignment horizontal="right" vertical="center" wrapText="1"/>
    </xf>
    <xf numFmtId="168" fontId="45" fillId="24" borderId="10" xfId="27" applyNumberFormat="1" applyFont="1" applyFill="1" applyBorder="1" applyAlignment="1">
      <alignment horizontal="center" vertical="center"/>
    </xf>
    <xf numFmtId="168" fontId="45" fillId="24" borderId="0" xfId="27" applyNumberFormat="1" applyFont="1" applyFill="1" applyAlignment="1">
      <alignment horizontal="center" vertical="center"/>
    </xf>
    <xf numFmtId="166" fontId="45" fillId="24" borderId="10" xfId="27" applyNumberFormat="1" applyFont="1" applyFill="1" applyBorder="1" applyAlignment="1">
      <alignment horizontal="center" vertical="center"/>
    </xf>
    <xf numFmtId="166" fontId="45" fillId="24" borderId="0" xfId="27" applyNumberFormat="1" applyFont="1" applyFill="1" applyAlignment="1">
      <alignment horizontal="center" vertical="center"/>
    </xf>
    <xf numFmtId="167" fontId="45" fillId="25" borderId="10" xfId="56" applyNumberFormat="1" applyFont="1" applyFill="1" applyBorder="1" applyAlignment="1">
      <alignment horizontal="center" vertical="center"/>
    </xf>
    <xf numFmtId="0" fontId="43" fillId="0" borderId="0" xfId="62" applyFont="1" applyFill="1" applyBorder="1" applyAlignment="1">
      <alignment horizontal="right" vertical="center" wrapText="1"/>
    </xf>
    <xf numFmtId="0" fontId="33" fillId="0" borderId="10" xfId="56" applyFont="1" applyFill="1" applyBorder="1"/>
    <xf numFmtId="9" fontId="25" fillId="0" borderId="10" xfId="72" applyFont="1" applyFill="1" applyBorder="1" applyAlignment="1">
      <alignment vertical="center" wrapText="1"/>
    </xf>
    <xf numFmtId="9" fontId="32" fillId="0" borderId="10" xfId="72" applyFont="1" applyFill="1" applyBorder="1" applyAlignment="1">
      <alignment vertical="center" wrapText="1"/>
    </xf>
    <xf numFmtId="0" fontId="25" fillId="0" borderId="0" xfId="56" applyFont="1" applyFill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25" fillId="0" borderId="0" xfId="56" applyFont="1" applyFill="1" applyAlignment="1">
      <alignment horizontal="left" vertical="center"/>
    </xf>
    <xf numFmtId="0" fontId="30" fillId="0" borderId="0" xfId="56" applyFont="1" applyFill="1" applyAlignment="1">
      <alignment horizontal="center" vertical="center" wrapText="1"/>
    </xf>
    <xf numFmtId="0" fontId="25" fillId="0" borderId="12" xfId="56" applyFont="1" applyFill="1" applyBorder="1" applyAlignment="1">
      <alignment horizontal="center" vertical="center" wrapText="1"/>
    </xf>
    <xf numFmtId="0" fontId="25" fillId="0" borderId="14" xfId="56" applyFont="1" applyFill="1" applyBorder="1" applyAlignment="1">
      <alignment horizontal="center" vertical="center" wrapText="1"/>
    </xf>
    <xf numFmtId="0" fontId="25" fillId="0" borderId="11" xfId="56" applyFont="1" applyFill="1" applyBorder="1" applyAlignment="1">
      <alignment horizontal="center" vertical="center" wrapText="1"/>
    </xf>
    <xf numFmtId="0" fontId="39" fillId="0" borderId="12" xfId="53" applyFont="1" applyFill="1" applyBorder="1" applyAlignment="1">
      <alignment horizontal="center" vertical="center" wrapText="1"/>
    </xf>
    <xf numFmtId="0" fontId="39" fillId="0" borderId="14" xfId="53" applyFont="1" applyFill="1" applyBorder="1" applyAlignment="1">
      <alignment horizontal="center" vertical="center" wrapText="1"/>
    </xf>
    <xf numFmtId="0" fontId="39" fillId="0" borderId="11" xfId="53" applyFont="1" applyFill="1" applyBorder="1" applyAlignment="1">
      <alignment horizontal="center" vertical="center" wrapText="1"/>
    </xf>
    <xf numFmtId="0" fontId="25" fillId="0" borderId="0" xfId="56" applyFont="1" applyFill="1" applyAlignment="1">
      <alignment horizontal="center" vertical="center"/>
    </xf>
    <xf numFmtId="0" fontId="25" fillId="0" borderId="10" xfId="53" applyFont="1" applyFill="1" applyBorder="1" applyAlignment="1">
      <alignment horizontal="center" vertical="center" wrapText="1"/>
    </xf>
    <xf numFmtId="0" fontId="25" fillId="0" borderId="12" xfId="53" applyFont="1" applyFill="1" applyBorder="1" applyAlignment="1">
      <alignment horizontal="center" vertical="center" wrapText="1"/>
    </xf>
    <xf numFmtId="0" fontId="25" fillId="0" borderId="14" xfId="53" applyFont="1" applyFill="1" applyBorder="1" applyAlignment="1">
      <alignment horizontal="center" vertical="center" wrapText="1"/>
    </xf>
    <xf numFmtId="0" fontId="25" fillId="0" borderId="11" xfId="53" applyFont="1" applyFill="1" applyBorder="1" applyAlignment="1">
      <alignment horizontal="center" vertical="center" wrapText="1"/>
    </xf>
    <xf numFmtId="0" fontId="26" fillId="0" borderId="10" xfId="53" applyFont="1" applyFill="1" applyBorder="1" applyAlignment="1">
      <alignment horizontal="center" vertical="center" wrapText="1"/>
    </xf>
    <xf numFmtId="0" fontId="39" fillId="0" borderId="10" xfId="53" applyFont="1" applyFill="1" applyBorder="1" applyAlignment="1">
      <alignment horizontal="center" vertical="center" wrapText="1"/>
    </xf>
    <xf numFmtId="0" fontId="41" fillId="0" borderId="12" xfId="53" applyFont="1" applyFill="1" applyBorder="1" applyAlignment="1">
      <alignment horizontal="center" vertical="center" wrapText="1"/>
    </xf>
    <xf numFmtId="0" fontId="41" fillId="0" borderId="14" xfId="53" applyFont="1" applyFill="1" applyBorder="1" applyAlignment="1">
      <alignment horizontal="center" vertical="center" wrapText="1"/>
    </xf>
    <xf numFmtId="0" fontId="41" fillId="0" borderId="11" xfId="53" applyFont="1" applyFill="1" applyBorder="1" applyAlignment="1">
      <alignment horizontal="center" vertical="center" wrapText="1"/>
    </xf>
    <xf numFmtId="0" fontId="41" fillId="0" borderId="10" xfId="53" applyFont="1" applyFill="1" applyBorder="1" applyAlignment="1">
      <alignment horizontal="center" vertical="center" wrapText="1"/>
    </xf>
    <xf numFmtId="0" fontId="40" fillId="0" borderId="12" xfId="53" applyFont="1" applyFill="1" applyBorder="1" applyAlignment="1">
      <alignment horizontal="center" vertical="center" wrapText="1"/>
    </xf>
    <xf numFmtId="0" fontId="40" fillId="0" borderId="14" xfId="53" applyFont="1" applyFill="1" applyBorder="1" applyAlignment="1">
      <alignment horizontal="center" vertical="center" wrapText="1"/>
    </xf>
    <xf numFmtId="0" fontId="40" fillId="0" borderId="11" xfId="53" applyFont="1" applyFill="1" applyBorder="1" applyAlignment="1">
      <alignment horizontal="center" vertical="center" wrapText="1"/>
    </xf>
    <xf numFmtId="0" fontId="42" fillId="0" borderId="12" xfId="53" applyFont="1" applyFill="1" applyBorder="1" applyAlignment="1">
      <alignment horizontal="center" vertical="center" wrapText="1"/>
    </xf>
    <xf numFmtId="0" fontId="42" fillId="0" borderId="14" xfId="53" applyFont="1" applyFill="1" applyBorder="1" applyAlignment="1">
      <alignment horizontal="center" vertical="center" wrapText="1"/>
    </xf>
    <xf numFmtId="0" fontId="42" fillId="0" borderId="11" xfId="53" applyFont="1" applyFill="1" applyBorder="1" applyAlignment="1">
      <alignment horizontal="center" vertical="center" wrapText="1"/>
    </xf>
    <xf numFmtId="0" fontId="42" fillId="25" borderId="12" xfId="53" applyFont="1" applyFill="1" applyBorder="1" applyAlignment="1">
      <alignment horizontal="center" vertical="center" wrapText="1"/>
    </xf>
    <xf numFmtId="0" fontId="42" fillId="25" borderId="14" xfId="53" applyFont="1" applyFill="1" applyBorder="1" applyAlignment="1">
      <alignment horizontal="center" vertical="center" wrapText="1"/>
    </xf>
    <xf numFmtId="0" fontId="42" fillId="25" borderId="11" xfId="53" applyFont="1" applyFill="1" applyBorder="1" applyAlignment="1">
      <alignment horizontal="center" vertical="center" wrapText="1"/>
    </xf>
    <xf numFmtId="0" fontId="60" fillId="25" borderId="0" xfId="56" applyFont="1" applyFill="1" applyAlignment="1">
      <alignment horizontal="left" vertical="center"/>
    </xf>
    <xf numFmtId="0" fontId="38" fillId="25" borderId="0" xfId="62" applyFont="1" applyFill="1"/>
    <xf numFmtId="0" fontId="61" fillId="25" borderId="0" xfId="62" applyFont="1" applyFill="1" applyAlignment="1">
      <alignment horizontal="center"/>
    </xf>
    <xf numFmtId="0" fontId="38" fillId="25" borderId="0" xfId="0" applyFont="1" applyFill="1"/>
    <xf numFmtId="0" fontId="62" fillId="25" borderId="0" xfId="0" applyFont="1" applyFill="1" applyAlignment="1">
      <alignment horizontal="center"/>
    </xf>
    <xf numFmtId="17" fontId="38" fillId="25" borderId="0" xfId="0" applyNumberFormat="1" applyFont="1" applyFill="1"/>
    <xf numFmtId="0" fontId="61" fillId="25" borderId="16" xfId="48" applyFont="1" applyFill="1" applyBorder="1" applyAlignment="1">
      <alignment horizontal="center" vertical="center" wrapText="1"/>
    </xf>
    <xf numFmtId="0" fontId="63" fillId="25" borderId="12" xfId="62" applyFont="1" applyFill="1" applyBorder="1" applyAlignment="1">
      <alignment horizontal="center" vertical="center" wrapText="1"/>
    </xf>
    <xf numFmtId="0" fontId="63" fillId="25" borderId="10" xfId="62" applyFont="1" applyFill="1" applyBorder="1" applyAlignment="1">
      <alignment horizontal="center" vertical="center" wrapText="1"/>
    </xf>
    <xf numFmtId="0" fontId="60" fillId="25" borderId="10" xfId="62" applyFont="1" applyFill="1" applyBorder="1" applyAlignment="1">
      <alignment horizontal="center" vertical="center" wrapText="1"/>
    </xf>
    <xf numFmtId="0" fontId="60" fillId="25" borderId="0" xfId="62" applyFont="1" applyFill="1" applyAlignment="1">
      <alignment horizontal="center" vertical="center" wrapText="1"/>
    </xf>
    <xf numFmtId="0" fontId="63" fillId="25" borderId="11" xfId="62" applyFont="1" applyFill="1" applyBorder="1" applyAlignment="1">
      <alignment horizontal="center" vertical="center" wrapText="1"/>
    </xf>
    <xf numFmtId="0" fontId="64" fillId="25" borderId="10" xfId="62" applyFont="1" applyFill="1" applyBorder="1" applyAlignment="1">
      <alignment horizontal="center"/>
    </xf>
    <xf numFmtId="0" fontId="65" fillId="25" borderId="10" xfId="62" applyFont="1" applyFill="1" applyBorder="1" applyAlignment="1">
      <alignment horizontal="center" vertical="center"/>
    </xf>
    <xf numFmtId="0" fontId="65" fillId="25" borderId="10" xfId="62" applyFont="1" applyFill="1" applyBorder="1" applyAlignment="1">
      <alignment horizontal="left" vertical="center"/>
    </xf>
    <xf numFmtId="41" fontId="65" fillId="25" borderId="10" xfId="62" quotePrefix="1" applyNumberFormat="1" applyFont="1" applyFill="1" applyBorder="1" applyAlignment="1">
      <alignment horizontal="center" vertical="center" wrapText="1"/>
    </xf>
    <xf numFmtId="41" fontId="66" fillId="25" borderId="10" xfId="62" quotePrefix="1" applyNumberFormat="1" applyFont="1" applyFill="1" applyBorder="1" applyAlignment="1">
      <alignment horizontal="center" vertical="center" wrapText="1"/>
    </xf>
    <xf numFmtId="169" fontId="66" fillId="25" borderId="10" xfId="62" applyNumberFormat="1" applyFont="1" applyFill="1" applyBorder="1" applyAlignment="1">
      <alignment horizontal="center" vertical="center" wrapText="1"/>
    </xf>
    <xf numFmtId="0" fontId="33" fillId="25" borderId="0" xfId="62" applyFont="1" applyFill="1"/>
    <xf numFmtId="0" fontId="67" fillId="25" borderId="10" xfId="62" applyFont="1" applyFill="1" applyBorder="1" applyAlignment="1">
      <alignment horizontal="center" vertical="center"/>
    </xf>
    <xf numFmtId="0" fontId="67" fillId="25" borderId="10" xfId="62" applyFont="1" applyFill="1" applyBorder="1" applyAlignment="1">
      <alignment horizontal="left"/>
    </xf>
    <xf numFmtId="0" fontId="67" fillId="25" borderId="10" xfId="62" applyFont="1" applyFill="1" applyBorder="1" applyAlignment="1">
      <alignment horizontal="center"/>
    </xf>
    <xf numFmtId="0" fontId="68" fillId="25" borderId="10" xfId="62" applyFont="1" applyFill="1" applyBorder="1" applyAlignment="1">
      <alignment horizontal="center"/>
    </xf>
    <xf numFmtId="0" fontId="69" fillId="25" borderId="10" xfId="62" applyFont="1" applyFill="1" applyBorder="1"/>
    <xf numFmtId="1" fontId="65" fillId="25" borderId="10" xfId="62" applyNumberFormat="1" applyFont="1" applyFill="1" applyBorder="1" applyAlignment="1">
      <alignment horizontal="center" vertical="center"/>
    </xf>
    <xf numFmtId="169" fontId="65" fillId="25" borderId="10" xfId="62" applyNumberFormat="1" applyFont="1" applyFill="1" applyBorder="1" applyAlignment="1">
      <alignment horizontal="center" vertical="center" wrapText="1"/>
    </xf>
    <xf numFmtId="1" fontId="33" fillId="25" borderId="0" xfId="62" applyNumberFormat="1" applyFont="1" applyFill="1"/>
    <xf numFmtId="43" fontId="33" fillId="25" borderId="0" xfId="62" applyNumberFormat="1" applyFont="1" applyFill="1"/>
    <xf numFmtId="0" fontId="67" fillId="25" borderId="10" xfId="62" applyFont="1" applyFill="1" applyBorder="1" applyAlignment="1">
      <alignment horizontal="left" vertical="center"/>
    </xf>
    <xf numFmtId="0" fontId="33" fillId="25" borderId="10" xfId="62" applyFont="1" applyFill="1" applyBorder="1"/>
    <xf numFmtId="166" fontId="33" fillId="25" borderId="0" xfId="31" applyNumberFormat="1" applyFont="1" applyFill="1"/>
    <xf numFmtId="0" fontId="63" fillId="25" borderId="10" xfId="62" applyFont="1" applyFill="1" applyBorder="1" applyAlignment="1">
      <alignment horizontal="center" vertical="center"/>
    </xf>
    <xf numFmtId="0" fontId="63" fillId="25" borderId="10" xfId="62" applyFont="1" applyFill="1" applyBorder="1" applyAlignment="1">
      <alignment horizontal="left" vertical="center"/>
    </xf>
    <xf numFmtId="41" fontId="63" fillId="25" borderId="10" xfId="62" quotePrefix="1" applyNumberFormat="1" applyFont="1" applyFill="1" applyBorder="1" applyAlignment="1">
      <alignment vertical="center" wrapText="1"/>
    </xf>
    <xf numFmtId="0" fontId="63" fillId="25" borderId="10" xfId="62" applyFont="1" applyFill="1" applyBorder="1" applyAlignment="1">
      <alignment vertical="center"/>
    </xf>
    <xf numFmtId="169" fontId="63" fillId="25" borderId="10" xfId="62" applyNumberFormat="1" applyFont="1" applyFill="1" applyBorder="1" applyAlignment="1">
      <alignment horizontal="center" vertical="center" wrapText="1"/>
    </xf>
    <xf numFmtId="0" fontId="64" fillId="25" borderId="10" xfId="62" applyFont="1" applyFill="1" applyBorder="1" applyAlignment="1">
      <alignment horizontal="center" vertical="center"/>
    </xf>
    <xf numFmtId="0" fontId="64" fillId="25" borderId="10" xfId="62" applyFont="1" applyFill="1" applyBorder="1" applyAlignment="1">
      <alignment horizontal="left" vertical="center"/>
    </xf>
    <xf numFmtId="0" fontId="38" fillId="25" borderId="10" xfId="62" applyFont="1" applyFill="1" applyBorder="1"/>
    <xf numFmtId="0" fontId="60" fillId="25" borderId="0" xfId="62" applyFont="1" applyFill="1"/>
    <xf numFmtId="0" fontId="38" fillId="25" borderId="0" xfId="62" applyFont="1" applyFill="1" applyAlignment="1">
      <alignment horizontal="center" vertical="center" wrapText="1"/>
    </xf>
    <xf numFmtId="0" fontId="64" fillId="25" borderId="10" xfId="62" applyFont="1" applyFill="1" applyBorder="1"/>
    <xf numFmtId="0" fontId="63" fillId="25" borderId="10" xfId="62" applyFont="1" applyFill="1" applyBorder="1" applyAlignment="1">
      <alignment horizontal="center"/>
    </xf>
    <xf numFmtId="41" fontId="63" fillId="25" borderId="10" xfId="62" quotePrefix="1" applyNumberFormat="1" applyFont="1" applyFill="1" applyBorder="1" applyAlignment="1">
      <alignment horizontal="center" vertical="center" wrapText="1"/>
    </xf>
    <xf numFmtId="0" fontId="64" fillId="25" borderId="10" xfId="62" applyFont="1" applyFill="1" applyBorder="1" applyAlignment="1">
      <alignment vertical="center"/>
    </xf>
    <xf numFmtId="41" fontId="63" fillId="25" borderId="10" xfId="62" quotePrefix="1" applyNumberFormat="1" applyFont="1" applyFill="1" applyBorder="1" applyAlignment="1">
      <alignment horizontal="left" vertical="center" wrapText="1"/>
    </xf>
    <xf numFmtId="169" fontId="64" fillId="25" borderId="10" xfId="62" applyNumberFormat="1" applyFont="1" applyFill="1" applyBorder="1" applyAlignment="1">
      <alignment horizontal="center" vertical="center" wrapText="1"/>
    </xf>
    <xf numFmtId="0" fontId="60" fillId="25" borderId="10" xfId="62" applyFont="1" applyFill="1" applyBorder="1" applyAlignment="1"/>
    <xf numFmtId="0" fontId="60" fillId="25" borderId="0" xfId="62" applyFont="1" applyFill="1" applyAlignment="1"/>
    <xf numFmtId="0" fontId="43" fillId="25" borderId="0" xfId="62" applyFont="1" applyFill="1" applyBorder="1" applyAlignment="1">
      <alignment horizontal="center" vertical="center" wrapText="1"/>
    </xf>
    <xf numFmtId="43" fontId="60" fillId="25" borderId="0" xfId="31" applyFont="1" applyFill="1" applyBorder="1" applyAlignment="1"/>
    <xf numFmtId="0" fontId="38" fillId="25" borderId="10" xfId="62" applyFont="1" applyFill="1" applyBorder="1" applyAlignment="1"/>
    <xf numFmtId="0" fontId="70" fillId="25" borderId="0" xfId="62" applyFont="1" applyFill="1" applyAlignment="1"/>
    <xf numFmtId="0" fontId="38" fillId="25" borderId="0" xfId="62" applyFont="1" applyFill="1" applyAlignment="1"/>
    <xf numFmtId="0" fontId="63" fillId="25" borderId="10" xfId="62" applyFont="1" applyFill="1" applyBorder="1" applyAlignment="1"/>
    <xf numFmtId="41" fontId="63" fillId="25" borderId="10" xfId="62" applyNumberFormat="1" applyFont="1" applyFill="1" applyBorder="1" applyAlignment="1">
      <alignment vertical="center"/>
    </xf>
    <xf numFmtId="169" fontId="63" fillId="25" borderId="10" xfId="62" applyNumberFormat="1" applyFont="1" applyFill="1" applyBorder="1" applyAlignment="1">
      <alignment vertical="center"/>
    </xf>
    <xf numFmtId="169" fontId="60" fillId="25" borderId="0" xfId="62" applyNumberFormat="1" applyFont="1" applyFill="1" applyAlignment="1"/>
    <xf numFmtId="37" fontId="63" fillId="25" borderId="10" xfId="62" applyNumberFormat="1" applyFont="1" applyFill="1" applyBorder="1" applyAlignment="1">
      <alignment vertical="center"/>
    </xf>
    <xf numFmtId="170" fontId="63" fillId="25" borderId="10" xfId="62" applyNumberFormat="1" applyFont="1" applyFill="1" applyBorder="1" applyAlignment="1">
      <alignment vertical="center"/>
    </xf>
    <xf numFmtId="39" fontId="63" fillId="25" borderId="10" xfId="62" applyNumberFormat="1" applyFont="1" applyFill="1" applyBorder="1" applyAlignment="1">
      <alignment vertical="center"/>
    </xf>
    <xf numFmtId="0" fontId="60" fillId="25" borderId="0" xfId="62" applyFont="1" applyFill="1" applyAlignment="1">
      <alignment horizontal="center" vertical="center"/>
    </xf>
    <xf numFmtId="43" fontId="38" fillId="25" borderId="0" xfId="62" applyNumberFormat="1" applyFont="1" applyFill="1"/>
  </cellXfs>
  <cellStyles count="7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34" builtinId="23" customBuiltin="1"/>
    <cellStyle name="Comma" xfId="27" builtinId="3"/>
    <cellStyle name="Comma [0] 2" xfId="65"/>
    <cellStyle name="Comma 10" xfId="68"/>
    <cellStyle name="Comma 11" xfId="70"/>
    <cellStyle name="Comma 2" xfId="28"/>
    <cellStyle name="Comma 3" xfId="29"/>
    <cellStyle name="Comma 4" xfId="30"/>
    <cellStyle name="Comma 5" xfId="64"/>
    <cellStyle name="Comma 6" xfId="67"/>
    <cellStyle name="Comma 7" xfId="31"/>
    <cellStyle name="Comma 8" xfId="32"/>
    <cellStyle name="Comma 9" xfId="33"/>
    <cellStyle name="Excel Built-in Normal" xfId="35"/>
    <cellStyle name="Explanatory Text" xfId="36" builtinId="53" customBuiltin="1"/>
    <cellStyle name="Good" xfId="37" builtinId="26" customBuiltin="1"/>
    <cellStyle name="Heading 1" xfId="38" builtinId="16" customBuiltin="1"/>
    <cellStyle name="Heading 2" xfId="39" builtinId="17" customBuiltin="1"/>
    <cellStyle name="Heading 3" xfId="40" builtinId="18" customBuiltin="1"/>
    <cellStyle name="Heading 4" xfId="41" builtinId="19" customBuiltin="1"/>
    <cellStyle name="Input" xfId="42" builtinId="20" customBuiltin="1"/>
    <cellStyle name="Linked Cell" xfId="43" builtinId="24" customBuiltin="1"/>
    <cellStyle name="Neutral" xfId="44" builtinId="28" customBuiltin="1"/>
    <cellStyle name="Normal" xfId="0" builtinId="0"/>
    <cellStyle name="Normal 10" xfId="45"/>
    <cellStyle name="Normal 10 2" xfId="46"/>
    <cellStyle name="Normal 19" xfId="47"/>
    <cellStyle name="Normal 2" xfId="48"/>
    <cellStyle name="Normal 2 2" xfId="49"/>
    <cellStyle name="Normal 2 3" xfId="50"/>
    <cellStyle name="Normal 2 5" xfId="51"/>
    <cellStyle name="Normal 2_Phu bieu kem theo Phu luc 2 - (cap xa)" xfId="52"/>
    <cellStyle name="Normal 2_PHU LỤC HUONG DAN THUC HIEN 2015 (24-12)" xfId="53"/>
    <cellStyle name="Normal 3" xfId="54"/>
    <cellStyle name="Normal 4" xfId="55"/>
    <cellStyle name="Normal 5" xfId="62"/>
    <cellStyle name="Normal 6" xfId="63"/>
    <cellStyle name="Normal 7" xfId="66"/>
    <cellStyle name="Normal 8" xfId="69"/>
    <cellStyle name="Normal 9" xfId="71"/>
    <cellStyle name="Normal_Phu bieu kem theo Phu luc 2 (cap tinh - huyen) (1) (1)" xfId="56"/>
    <cellStyle name="Note" xfId="57" builtinId="10" customBuiltin="1"/>
    <cellStyle name="Output" xfId="58" builtinId="21" customBuiltin="1"/>
    <cellStyle name="Percent" xfId="72" builtinId="5"/>
    <cellStyle name="Title" xfId="59" builtinId="15" customBuiltin="1"/>
    <cellStyle name="Total" xfId="60" builtinId="25" customBuiltin="1"/>
    <cellStyle name="Warning Text" xfId="6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hu%20luc%20tong%20hop%20toan%20tinh%20cuoi%20nam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-CS"/>
      <sheetName val="TH NGUỒN LỰC"/>
      <sheetName val="Toan tinh"/>
      <sheetName val="NH"/>
      <sheetName val="NS"/>
      <sheetName val="BA"/>
      <sheetName val="NP"/>
      <sheetName val="TB"/>
      <sheetName val="TN"/>
      <sheetName val="PR"/>
      <sheetName val="SO NGANH"/>
      <sheetName val="Bieu Tieu chi"/>
      <sheetName val="Giải ngân vốn"/>
    </sheetNames>
    <sheetDataSet>
      <sheetData sheetId="0"/>
      <sheetData sheetId="1"/>
      <sheetData sheetId="2"/>
      <sheetData sheetId="3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4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5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6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7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8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9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10">
        <row r="11">
          <cell r="F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</row>
        <row r="41">
          <cell r="F41">
            <v>0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abSelected="1" topLeftCell="A40" zoomScale="85" zoomScaleNormal="85" workbookViewId="0">
      <selection activeCell="Y4" sqref="Y4"/>
    </sheetView>
  </sheetViews>
  <sheetFormatPr defaultColWidth="10" defaultRowHeight="15.75" x14ac:dyDescent="0.25"/>
  <cols>
    <col min="1" max="1" width="4" style="162" customWidth="1"/>
    <col min="2" max="2" width="16.42578125" style="162" customWidth="1"/>
    <col min="3" max="3" width="6.140625" style="162" customWidth="1"/>
    <col min="4" max="5" width="6" style="162" customWidth="1"/>
    <col min="6" max="6" width="6.140625" style="162" customWidth="1"/>
    <col min="7" max="7" width="6.85546875" style="162" customWidth="1"/>
    <col min="8" max="8" width="6.7109375" style="162" customWidth="1"/>
    <col min="9" max="9" width="6.85546875" style="162" customWidth="1"/>
    <col min="10" max="10" width="6" style="162" customWidth="1"/>
    <col min="11" max="11" width="5.85546875" style="162" customWidth="1"/>
    <col min="12" max="12" width="6.7109375" style="162" customWidth="1"/>
    <col min="13" max="13" width="6.140625" style="162" customWidth="1"/>
    <col min="14" max="15" width="5.7109375" style="162" customWidth="1"/>
    <col min="16" max="16" width="5.140625" style="162" customWidth="1"/>
    <col min="17" max="17" width="6.140625" style="162" customWidth="1"/>
    <col min="18" max="18" width="5.5703125" style="162" customWidth="1"/>
    <col min="19" max="19" width="6.85546875" style="162" customWidth="1"/>
    <col min="20" max="20" width="6.42578125" style="162" customWidth="1"/>
    <col min="21" max="21" width="5.85546875" style="162" customWidth="1"/>
    <col min="22" max="22" width="5.85546875" style="222" customWidth="1"/>
    <col min="23" max="23" width="6.7109375" style="162" customWidth="1"/>
    <col min="24" max="24" width="10" style="162"/>
    <col min="25" max="25" width="12.7109375" style="162" bestFit="1" customWidth="1"/>
    <col min="26" max="16384" width="10" style="162"/>
  </cols>
  <sheetData>
    <row r="1" spans="1:25" x14ac:dyDescent="0.25">
      <c r="A1" s="161" t="s">
        <v>81</v>
      </c>
      <c r="B1" s="161"/>
      <c r="T1" s="163"/>
      <c r="U1" s="163"/>
      <c r="V1" s="163"/>
    </row>
    <row r="2" spans="1:25" ht="20.25" x14ac:dyDescent="0.3">
      <c r="A2" s="164"/>
      <c r="B2" s="165" t="s">
        <v>111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6"/>
    </row>
    <row r="3" spans="1:25" ht="23.25" customHeight="1" x14ac:dyDescent="0.25">
      <c r="A3" s="167" t="s">
        <v>112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</row>
    <row r="4" spans="1:25" s="171" customFormat="1" ht="105.75" customHeight="1" x14ac:dyDescent="0.2">
      <c r="A4" s="168" t="s">
        <v>0</v>
      </c>
      <c r="B4" s="168" t="s">
        <v>113</v>
      </c>
      <c r="C4" s="169" t="s">
        <v>114</v>
      </c>
      <c r="D4" s="169" t="s">
        <v>115</v>
      </c>
      <c r="E4" s="169" t="s">
        <v>116</v>
      </c>
      <c r="F4" s="169" t="s">
        <v>117</v>
      </c>
      <c r="G4" s="169" t="s">
        <v>118</v>
      </c>
      <c r="H4" s="169" t="s">
        <v>119</v>
      </c>
      <c r="I4" s="169" t="s">
        <v>120</v>
      </c>
      <c r="J4" s="169" t="s">
        <v>121</v>
      </c>
      <c r="K4" s="169" t="s">
        <v>122</v>
      </c>
      <c r="L4" s="169" t="s">
        <v>123</v>
      </c>
      <c r="M4" s="169" t="s">
        <v>124</v>
      </c>
      <c r="N4" s="169" t="s">
        <v>125</v>
      </c>
      <c r="O4" s="169" t="s">
        <v>126</v>
      </c>
      <c r="P4" s="169" t="s">
        <v>127</v>
      </c>
      <c r="Q4" s="169" t="s">
        <v>128</v>
      </c>
      <c r="R4" s="169" t="s">
        <v>129</v>
      </c>
      <c r="S4" s="169" t="s">
        <v>130</v>
      </c>
      <c r="T4" s="169" t="s">
        <v>131</v>
      </c>
      <c r="U4" s="169" t="s">
        <v>132</v>
      </c>
      <c r="V4" s="169" t="s">
        <v>133</v>
      </c>
      <c r="W4" s="170" t="s">
        <v>134</v>
      </c>
    </row>
    <row r="5" spans="1:25" x14ac:dyDescent="0.25">
      <c r="A5" s="172"/>
      <c r="B5" s="172"/>
      <c r="C5" s="173">
        <v>1</v>
      </c>
      <c r="D5" s="173">
        <v>2</v>
      </c>
      <c r="E5" s="173">
        <v>3</v>
      </c>
      <c r="F5" s="173">
        <v>4</v>
      </c>
      <c r="G5" s="173">
        <v>5</v>
      </c>
      <c r="H5" s="173">
        <v>6</v>
      </c>
      <c r="I5" s="173">
        <v>7</v>
      </c>
      <c r="J5" s="173">
        <v>8</v>
      </c>
      <c r="K5" s="173">
        <v>9</v>
      </c>
      <c r="L5" s="173">
        <v>10</v>
      </c>
      <c r="M5" s="173">
        <v>11</v>
      </c>
      <c r="N5" s="173">
        <v>12</v>
      </c>
      <c r="O5" s="173">
        <v>13</v>
      </c>
      <c r="P5" s="173">
        <v>14</v>
      </c>
      <c r="Q5" s="173">
        <v>15</v>
      </c>
      <c r="R5" s="173">
        <v>16</v>
      </c>
      <c r="S5" s="173">
        <v>17</v>
      </c>
      <c r="T5" s="173">
        <v>18</v>
      </c>
      <c r="U5" s="173">
        <v>19</v>
      </c>
      <c r="V5" s="173">
        <v>20</v>
      </c>
      <c r="W5" s="173">
        <v>21</v>
      </c>
    </row>
    <row r="6" spans="1:25" s="179" customFormat="1" x14ac:dyDescent="0.25">
      <c r="A6" s="174" t="s">
        <v>5</v>
      </c>
      <c r="B6" s="175" t="s">
        <v>135</v>
      </c>
      <c r="C6" s="176">
        <f t="shared" ref="C6:U6" si="0">COUNTIF(C7:C15,"Đ")</f>
        <v>9</v>
      </c>
      <c r="D6" s="176">
        <f t="shared" si="0"/>
        <v>9</v>
      </c>
      <c r="E6" s="176">
        <f t="shared" si="0"/>
        <v>9</v>
      </c>
      <c r="F6" s="176">
        <f t="shared" si="0"/>
        <v>9</v>
      </c>
      <c r="G6" s="176">
        <f t="shared" si="0"/>
        <v>2</v>
      </c>
      <c r="H6" s="176">
        <f t="shared" si="0"/>
        <v>9</v>
      </c>
      <c r="I6" s="176">
        <f t="shared" si="0"/>
        <v>9</v>
      </c>
      <c r="J6" s="176">
        <f t="shared" si="0"/>
        <v>9</v>
      </c>
      <c r="K6" s="176">
        <f t="shared" si="0"/>
        <v>1</v>
      </c>
      <c r="L6" s="177">
        <f t="shared" si="0"/>
        <v>0</v>
      </c>
      <c r="M6" s="177">
        <f t="shared" si="0"/>
        <v>0</v>
      </c>
      <c r="N6" s="176">
        <f t="shared" si="0"/>
        <v>9</v>
      </c>
      <c r="O6" s="176">
        <f t="shared" si="0"/>
        <v>5</v>
      </c>
      <c r="P6" s="176">
        <f t="shared" si="0"/>
        <v>8</v>
      </c>
      <c r="Q6" s="176">
        <f t="shared" si="0"/>
        <v>8</v>
      </c>
      <c r="R6" s="176">
        <f t="shared" si="0"/>
        <v>8</v>
      </c>
      <c r="S6" s="176">
        <f t="shared" si="0"/>
        <v>1</v>
      </c>
      <c r="T6" s="177">
        <f t="shared" si="0"/>
        <v>0</v>
      </c>
      <c r="U6" s="176">
        <f t="shared" si="0"/>
        <v>7</v>
      </c>
      <c r="V6" s="174">
        <f>SUM(V7:V15)</f>
        <v>112</v>
      </c>
      <c r="W6" s="178">
        <f>V6/9</f>
        <v>12.444444444444445</v>
      </c>
    </row>
    <row r="7" spans="1:25" x14ac:dyDescent="0.25">
      <c r="A7" s="180">
        <v>1</v>
      </c>
      <c r="B7" s="181" t="s">
        <v>136</v>
      </c>
      <c r="C7" s="182" t="s">
        <v>137</v>
      </c>
      <c r="D7" s="182" t="s">
        <v>137</v>
      </c>
      <c r="E7" s="182" t="s">
        <v>137</v>
      </c>
      <c r="F7" s="182" t="s">
        <v>137</v>
      </c>
      <c r="G7" s="182" t="s">
        <v>137</v>
      </c>
      <c r="H7" s="182" t="s">
        <v>137</v>
      </c>
      <c r="I7" s="182" t="s">
        <v>137</v>
      </c>
      <c r="J7" s="182" t="s">
        <v>137</v>
      </c>
      <c r="K7" s="182" t="s">
        <v>137</v>
      </c>
      <c r="L7" s="183"/>
      <c r="M7" s="183"/>
      <c r="N7" s="182" t="s">
        <v>137</v>
      </c>
      <c r="O7" s="182" t="s">
        <v>137</v>
      </c>
      <c r="P7" s="182" t="s">
        <v>137</v>
      </c>
      <c r="Q7" s="182" t="s">
        <v>137</v>
      </c>
      <c r="R7" s="182" t="s">
        <v>137</v>
      </c>
      <c r="S7" s="182" t="s">
        <v>137</v>
      </c>
      <c r="T7" s="183"/>
      <c r="U7" s="182" t="s">
        <v>137</v>
      </c>
      <c r="V7" s="180">
        <f t="shared" ref="V7:V15" si="1">COUNTIF(C7:U7,"Đ")</f>
        <v>16</v>
      </c>
      <c r="W7" s="184"/>
    </row>
    <row r="8" spans="1:25" x14ac:dyDescent="0.25">
      <c r="A8" s="180">
        <v>2</v>
      </c>
      <c r="B8" s="181" t="s">
        <v>138</v>
      </c>
      <c r="C8" s="182" t="s">
        <v>137</v>
      </c>
      <c r="D8" s="182" t="s">
        <v>137</v>
      </c>
      <c r="E8" s="182" t="s">
        <v>137</v>
      </c>
      <c r="F8" s="182" t="s">
        <v>137</v>
      </c>
      <c r="G8" s="182"/>
      <c r="H8" s="182" t="s">
        <v>137</v>
      </c>
      <c r="I8" s="182" t="s">
        <v>137</v>
      </c>
      <c r="J8" s="182" t="s">
        <v>137</v>
      </c>
      <c r="K8" s="183"/>
      <c r="L8" s="183"/>
      <c r="M8" s="183"/>
      <c r="N8" s="182" t="s">
        <v>137</v>
      </c>
      <c r="O8" s="182" t="s">
        <v>137</v>
      </c>
      <c r="P8" s="182" t="s">
        <v>137</v>
      </c>
      <c r="Q8" s="182" t="s">
        <v>137</v>
      </c>
      <c r="R8" s="182" t="s">
        <v>137</v>
      </c>
      <c r="S8" s="182"/>
      <c r="T8" s="183"/>
      <c r="U8" s="182"/>
      <c r="V8" s="180">
        <f>COUNTIF(C8:U8,"Đ")</f>
        <v>12</v>
      </c>
      <c r="W8" s="184"/>
    </row>
    <row r="9" spans="1:25" x14ac:dyDescent="0.25">
      <c r="A9" s="180">
        <v>3</v>
      </c>
      <c r="B9" s="181" t="s">
        <v>139</v>
      </c>
      <c r="C9" s="182" t="s">
        <v>137</v>
      </c>
      <c r="D9" s="182" t="s">
        <v>137</v>
      </c>
      <c r="E9" s="182" t="s">
        <v>137</v>
      </c>
      <c r="F9" s="182" t="s">
        <v>137</v>
      </c>
      <c r="G9" s="182"/>
      <c r="H9" s="182" t="s">
        <v>137</v>
      </c>
      <c r="I9" s="182" t="s">
        <v>137</v>
      </c>
      <c r="J9" s="182" t="s">
        <v>137</v>
      </c>
      <c r="K9" s="183"/>
      <c r="L9" s="183"/>
      <c r="M9" s="183"/>
      <c r="N9" s="182" t="s">
        <v>137</v>
      </c>
      <c r="O9" s="182"/>
      <c r="P9" s="182"/>
      <c r="Q9" s="182" t="s">
        <v>137</v>
      </c>
      <c r="R9" s="182" t="s">
        <v>137</v>
      </c>
      <c r="S9" s="182"/>
      <c r="T9" s="183"/>
      <c r="U9" s="182" t="s">
        <v>137</v>
      </c>
      <c r="V9" s="180">
        <f t="shared" si="1"/>
        <v>11</v>
      </c>
      <c r="W9" s="184"/>
    </row>
    <row r="10" spans="1:25" x14ac:dyDescent="0.25">
      <c r="A10" s="180">
        <v>4</v>
      </c>
      <c r="B10" s="181" t="s">
        <v>140</v>
      </c>
      <c r="C10" s="182" t="s">
        <v>137</v>
      </c>
      <c r="D10" s="182" t="s">
        <v>137</v>
      </c>
      <c r="E10" s="182" t="s">
        <v>137</v>
      </c>
      <c r="F10" s="182" t="s">
        <v>137</v>
      </c>
      <c r="G10" s="182" t="s">
        <v>137</v>
      </c>
      <c r="H10" s="182" t="s">
        <v>137</v>
      </c>
      <c r="I10" s="182" t="s">
        <v>137</v>
      </c>
      <c r="J10" s="182" t="s">
        <v>137</v>
      </c>
      <c r="K10" s="183"/>
      <c r="L10" s="183"/>
      <c r="M10" s="183"/>
      <c r="N10" s="182" t="s">
        <v>137</v>
      </c>
      <c r="O10" s="182" t="s">
        <v>137</v>
      </c>
      <c r="P10" s="182" t="s">
        <v>137</v>
      </c>
      <c r="Q10" s="182" t="s">
        <v>137</v>
      </c>
      <c r="R10" s="182" t="s">
        <v>137</v>
      </c>
      <c r="S10" s="182"/>
      <c r="T10" s="183"/>
      <c r="U10" s="182" t="s">
        <v>137</v>
      </c>
      <c r="V10" s="180">
        <f>COUNTIF(C10:U10,"Đ")</f>
        <v>14</v>
      </c>
      <c r="W10" s="184"/>
    </row>
    <row r="11" spans="1:25" x14ac:dyDescent="0.25">
      <c r="A11" s="180">
        <v>5</v>
      </c>
      <c r="B11" s="181" t="s">
        <v>141</v>
      </c>
      <c r="C11" s="182" t="s">
        <v>137</v>
      </c>
      <c r="D11" s="182" t="s">
        <v>137</v>
      </c>
      <c r="E11" s="182" t="s">
        <v>137</v>
      </c>
      <c r="F11" s="182" t="s">
        <v>137</v>
      </c>
      <c r="G11" s="182"/>
      <c r="H11" s="182" t="s">
        <v>137</v>
      </c>
      <c r="I11" s="182" t="s">
        <v>137</v>
      </c>
      <c r="J11" s="182" t="s">
        <v>137</v>
      </c>
      <c r="K11" s="183"/>
      <c r="L11" s="183"/>
      <c r="M11" s="183"/>
      <c r="N11" s="182" t="s">
        <v>137</v>
      </c>
      <c r="O11" s="182" t="s">
        <v>137</v>
      </c>
      <c r="P11" s="182" t="s">
        <v>137</v>
      </c>
      <c r="Q11" s="182" t="s">
        <v>137</v>
      </c>
      <c r="R11" s="182" t="s">
        <v>137</v>
      </c>
      <c r="S11" s="182"/>
      <c r="T11" s="183"/>
      <c r="U11" s="182"/>
      <c r="V11" s="180">
        <f>COUNTIF(C11:U11,"Đ")</f>
        <v>12</v>
      </c>
      <c r="W11" s="184"/>
    </row>
    <row r="12" spans="1:25" x14ac:dyDescent="0.25">
      <c r="A12" s="180">
        <v>6</v>
      </c>
      <c r="B12" s="181" t="s">
        <v>142</v>
      </c>
      <c r="C12" s="182" t="s">
        <v>137</v>
      </c>
      <c r="D12" s="182" t="s">
        <v>137</v>
      </c>
      <c r="E12" s="182" t="s">
        <v>137</v>
      </c>
      <c r="F12" s="182" t="s">
        <v>137</v>
      </c>
      <c r="G12" s="182"/>
      <c r="H12" s="182" t="s">
        <v>137</v>
      </c>
      <c r="I12" s="182" t="s">
        <v>137</v>
      </c>
      <c r="J12" s="182" t="s">
        <v>137</v>
      </c>
      <c r="K12" s="183"/>
      <c r="L12" s="183"/>
      <c r="M12" s="183"/>
      <c r="N12" s="182" t="s">
        <v>137</v>
      </c>
      <c r="O12" s="182" t="s">
        <v>137</v>
      </c>
      <c r="P12" s="182" t="s">
        <v>137</v>
      </c>
      <c r="Q12" s="182" t="s">
        <v>137</v>
      </c>
      <c r="R12" s="182" t="s">
        <v>137</v>
      </c>
      <c r="S12" s="182"/>
      <c r="T12" s="183"/>
      <c r="U12" s="182" t="s">
        <v>137</v>
      </c>
      <c r="V12" s="180">
        <f>COUNTIF(C12:U12,"Đ")</f>
        <v>13</v>
      </c>
      <c r="W12" s="184"/>
    </row>
    <row r="13" spans="1:25" x14ac:dyDescent="0.25">
      <c r="A13" s="180">
        <v>7</v>
      </c>
      <c r="B13" s="181" t="s">
        <v>143</v>
      </c>
      <c r="C13" s="182" t="s">
        <v>137</v>
      </c>
      <c r="D13" s="182" t="s">
        <v>137</v>
      </c>
      <c r="E13" s="182" t="s">
        <v>137</v>
      </c>
      <c r="F13" s="182" t="s">
        <v>137</v>
      </c>
      <c r="G13" s="182"/>
      <c r="H13" s="182" t="s">
        <v>137</v>
      </c>
      <c r="I13" s="182" t="s">
        <v>137</v>
      </c>
      <c r="J13" s="182" t="s">
        <v>137</v>
      </c>
      <c r="K13" s="183"/>
      <c r="L13" s="183"/>
      <c r="M13" s="183"/>
      <c r="N13" s="182" t="s">
        <v>137</v>
      </c>
      <c r="O13" s="182"/>
      <c r="P13" s="182" t="s">
        <v>137</v>
      </c>
      <c r="Q13" s="182" t="s">
        <v>137</v>
      </c>
      <c r="R13" s="182" t="s">
        <v>137</v>
      </c>
      <c r="S13" s="182"/>
      <c r="T13" s="183"/>
      <c r="U13" s="182" t="s">
        <v>137</v>
      </c>
      <c r="V13" s="180">
        <f t="shared" si="1"/>
        <v>12</v>
      </c>
      <c r="W13" s="184"/>
    </row>
    <row r="14" spans="1:25" x14ac:dyDescent="0.25">
      <c r="A14" s="180">
        <v>8</v>
      </c>
      <c r="B14" s="181" t="s">
        <v>144</v>
      </c>
      <c r="C14" s="182" t="s">
        <v>137</v>
      </c>
      <c r="D14" s="182" t="s">
        <v>137</v>
      </c>
      <c r="E14" s="182" t="s">
        <v>137</v>
      </c>
      <c r="F14" s="182" t="s">
        <v>137</v>
      </c>
      <c r="G14" s="182"/>
      <c r="H14" s="182" t="s">
        <v>137</v>
      </c>
      <c r="I14" s="182" t="s">
        <v>137</v>
      </c>
      <c r="J14" s="182" t="s">
        <v>137</v>
      </c>
      <c r="K14" s="183"/>
      <c r="L14" s="183"/>
      <c r="M14" s="183"/>
      <c r="N14" s="182" t="s">
        <v>137</v>
      </c>
      <c r="O14" s="182"/>
      <c r="P14" s="182" t="s">
        <v>137</v>
      </c>
      <c r="Q14" s="182"/>
      <c r="R14" s="182" t="s">
        <v>137</v>
      </c>
      <c r="S14" s="182"/>
      <c r="T14" s="183"/>
      <c r="U14" s="182" t="s">
        <v>137</v>
      </c>
      <c r="V14" s="180">
        <f>COUNTIF(C14:U14,"Đ")</f>
        <v>11</v>
      </c>
      <c r="W14" s="184"/>
    </row>
    <row r="15" spans="1:25" x14ac:dyDescent="0.25">
      <c r="A15" s="180">
        <v>9</v>
      </c>
      <c r="B15" s="181" t="s">
        <v>145</v>
      </c>
      <c r="C15" s="182" t="s">
        <v>137</v>
      </c>
      <c r="D15" s="182" t="s">
        <v>137</v>
      </c>
      <c r="E15" s="182" t="s">
        <v>137</v>
      </c>
      <c r="F15" s="182" t="s">
        <v>137</v>
      </c>
      <c r="G15" s="182"/>
      <c r="H15" s="182" t="s">
        <v>137</v>
      </c>
      <c r="I15" s="182" t="s">
        <v>137</v>
      </c>
      <c r="J15" s="182" t="s">
        <v>137</v>
      </c>
      <c r="K15" s="183"/>
      <c r="L15" s="183"/>
      <c r="M15" s="183"/>
      <c r="N15" s="182" t="s">
        <v>137</v>
      </c>
      <c r="O15" s="182"/>
      <c r="P15" s="182" t="s">
        <v>137</v>
      </c>
      <c r="Q15" s="182" t="s">
        <v>137</v>
      </c>
      <c r="R15" s="183"/>
      <c r="S15" s="182"/>
      <c r="T15" s="183"/>
      <c r="U15" s="182" t="s">
        <v>137</v>
      </c>
      <c r="V15" s="180">
        <f t="shared" si="1"/>
        <v>11</v>
      </c>
      <c r="W15" s="184"/>
    </row>
    <row r="16" spans="1:25" s="179" customFormat="1" x14ac:dyDescent="0.25">
      <c r="A16" s="174" t="s">
        <v>10</v>
      </c>
      <c r="B16" s="175" t="s">
        <v>146</v>
      </c>
      <c r="C16" s="176">
        <f t="shared" ref="C16:U16" si="2">COUNTIF(C17:C23,"Đ")</f>
        <v>7</v>
      </c>
      <c r="D16" s="176">
        <f t="shared" si="2"/>
        <v>6</v>
      </c>
      <c r="E16" s="176">
        <f t="shared" si="2"/>
        <v>7</v>
      </c>
      <c r="F16" s="176">
        <f t="shared" si="2"/>
        <v>7</v>
      </c>
      <c r="G16" s="176">
        <f t="shared" si="2"/>
        <v>7</v>
      </c>
      <c r="H16" s="176">
        <f t="shared" si="2"/>
        <v>7</v>
      </c>
      <c r="I16" s="176">
        <f t="shared" si="2"/>
        <v>7</v>
      </c>
      <c r="J16" s="176">
        <f t="shared" si="2"/>
        <v>7</v>
      </c>
      <c r="K16" s="176">
        <f t="shared" si="2"/>
        <v>6</v>
      </c>
      <c r="L16" s="176">
        <f t="shared" si="2"/>
        <v>5</v>
      </c>
      <c r="M16" s="176">
        <f t="shared" si="2"/>
        <v>5</v>
      </c>
      <c r="N16" s="176">
        <f t="shared" si="2"/>
        <v>7</v>
      </c>
      <c r="O16" s="176">
        <f t="shared" si="2"/>
        <v>6</v>
      </c>
      <c r="P16" s="176">
        <f t="shared" si="2"/>
        <v>7</v>
      </c>
      <c r="Q16" s="176">
        <f t="shared" si="2"/>
        <v>6</v>
      </c>
      <c r="R16" s="176">
        <f t="shared" si="2"/>
        <v>7</v>
      </c>
      <c r="S16" s="176">
        <f t="shared" si="2"/>
        <v>6</v>
      </c>
      <c r="T16" s="176">
        <f t="shared" si="2"/>
        <v>5</v>
      </c>
      <c r="U16" s="176">
        <f t="shared" si="2"/>
        <v>7</v>
      </c>
      <c r="V16" s="185">
        <f>SUM(V17:V23)</f>
        <v>122</v>
      </c>
      <c r="W16" s="186">
        <f>V16/7</f>
        <v>17.428571428571427</v>
      </c>
      <c r="X16" s="187"/>
      <c r="Y16" s="188"/>
    </row>
    <row r="17" spans="1:25" s="179" customFormat="1" x14ac:dyDescent="0.25">
      <c r="A17" s="180">
        <v>1</v>
      </c>
      <c r="B17" s="189" t="s">
        <v>147</v>
      </c>
      <c r="C17" s="182" t="s">
        <v>137</v>
      </c>
      <c r="D17" s="182" t="s">
        <v>137</v>
      </c>
      <c r="E17" s="182" t="s">
        <v>137</v>
      </c>
      <c r="F17" s="182" t="s">
        <v>137</v>
      </c>
      <c r="G17" s="182" t="s">
        <v>137</v>
      </c>
      <c r="H17" s="182" t="s">
        <v>137</v>
      </c>
      <c r="I17" s="182" t="s">
        <v>137</v>
      </c>
      <c r="J17" s="182" t="s">
        <v>137</v>
      </c>
      <c r="K17" s="182" t="s">
        <v>137</v>
      </c>
      <c r="L17" s="182" t="s">
        <v>137</v>
      </c>
      <c r="M17" s="182" t="s">
        <v>137</v>
      </c>
      <c r="N17" s="182" t="s">
        <v>137</v>
      </c>
      <c r="O17" s="182" t="s">
        <v>137</v>
      </c>
      <c r="P17" s="182" t="s">
        <v>137</v>
      </c>
      <c r="Q17" s="182" t="s">
        <v>137</v>
      </c>
      <c r="R17" s="182" t="s">
        <v>137</v>
      </c>
      <c r="S17" s="182" t="s">
        <v>137</v>
      </c>
      <c r="T17" s="182" t="s">
        <v>137</v>
      </c>
      <c r="U17" s="182" t="s">
        <v>137</v>
      </c>
      <c r="V17" s="180">
        <f t="shared" ref="V17:V23" si="3">COUNTIF(C17:U17,"Đ")</f>
        <v>19</v>
      </c>
      <c r="W17" s="190"/>
      <c r="X17" s="191"/>
    </row>
    <row r="18" spans="1:25" x14ac:dyDescent="0.25">
      <c r="A18" s="180">
        <v>2</v>
      </c>
      <c r="B18" s="189" t="s">
        <v>148</v>
      </c>
      <c r="C18" s="182" t="s">
        <v>137</v>
      </c>
      <c r="D18" s="182" t="s">
        <v>137</v>
      </c>
      <c r="E18" s="182" t="s">
        <v>137</v>
      </c>
      <c r="F18" s="182" t="s">
        <v>137</v>
      </c>
      <c r="G18" s="182" t="s">
        <v>137</v>
      </c>
      <c r="H18" s="182" t="s">
        <v>137</v>
      </c>
      <c r="I18" s="182" t="s">
        <v>137</v>
      </c>
      <c r="J18" s="182" t="s">
        <v>137</v>
      </c>
      <c r="K18" s="182" t="s">
        <v>137</v>
      </c>
      <c r="L18" s="182"/>
      <c r="M18" s="182"/>
      <c r="N18" s="182" t="s">
        <v>137</v>
      </c>
      <c r="O18" s="182" t="s">
        <v>137</v>
      </c>
      <c r="P18" s="182" t="s">
        <v>137</v>
      </c>
      <c r="Q18" s="182" t="s">
        <v>137</v>
      </c>
      <c r="R18" s="182" t="s">
        <v>137</v>
      </c>
      <c r="S18" s="182" t="s">
        <v>137</v>
      </c>
      <c r="T18" s="182" t="s">
        <v>137</v>
      </c>
      <c r="U18" s="182" t="s">
        <v>137</v>
      </c>
      <c r="V18" s="180">
        <f t="shared" si="3"/>
        <v>17</v>
      </c>
      <c r="W18" s="190"/>
    </row>
    <row r="19" spans="1:25" x14ac:dyDescent="0.25">
      <c r="A19" s="180">
        <v>3</v>
      </c>
      <c r="B19" s="189" t="s">
        <v>149</v>
      </c>
      <c r="C19" s="182" t="s">
        <v>137</v>
      </c>
      <c r="D19" s="182"/>
      <c r="E19" s="182" t="s">
        <v>137</v>
      </c>
      <c r="F19" s="182" t="s">
        <v>137</v>
      </c>
      <c r="G19" s="182" t="s">
        <v>137</v>
      </c>
      <c r="H19" s="182" t="s">
        <v>137</v>
      </c>
      <c r="I19" s="182" t="s">
        <v>137</v>
      </c>
      <c r="J19" s="182" t="s">
        <v>137</v>
      </c>
      <c r="K19" s="182"/>
      <c r="L19" s="182"/>
      <c r="M19" s="182"/>
      <c r="N19" s="182" t="s">
        <v>137</v>
      </c>
      <c r="O19" s="182"/>
      <c r="P19" s="182" t="s">
        <v>137</v>
      </c>
      <c r="Q19" s="182"/>
      <c r="R19" s="182" t="s">
        <v>137</v>
      </c>
      <c r="S19" s="182"/>
      <c r="T19" s="182"/>
      <c r="U19" s="182" t="s">
        <v>137</v>
      </c>
      <c r="V19" s="180">
        <f t="shared" si="3"/>
        <v>11</v>
      </c>
      <c r="W19" s="190"/>
    </row>
    <row r="20" spans="1:25" x14ac:dyDescent="0.25">
      <c r="A20" s="180">
        <v>4</v>
      </c>
      <c r="B20" s="189" t="s">
        <v>150</v>
      </c>
      <c r="C20" s="182" t="s">
        <v>137</v>
      </c>
      <c r="D20" s="182" t="s">
        <v>137</v>
      </c>
      <c r="E20" s="182" t="s">
        <v>137</v>
      </c>
      <c r="F20" s="182" t="s">
        <v>137</v>
      </c>
      <c r="G20" s="182" t="s">
        <v>137</v>
      </c>
      <c r="H20" s="182" t="s">
        <v>137</v>
      </c>
      <c r="I20" s="182" t="s">
        <v>137</v>
      </c>
      <c r="J20" s="182" t="s">
        <v>137</v>
      </c>
      <c r="K20" s="182" t="s">
        <v>137</v>
      </c>
      <c r="L20" s="182" t="s">
        <v>137</v>
      </c>
      <c r="M20" s="182" t="s">
        <v>137</v>
      </c>
      <c r="N20" s="182" t="s">
        <v>137</v>
      </c>
      <c r="O20" s="182" t="s">
        <v>137</v>
      </c>
      <c r="P20" s="182" t="s">
        <v>137</v>
      </c>
      <c r="Q20" s="182" t="s">
        <v>137</v>
      </c>
      <c r="R20" s="182" t="s">
        <v>137</v>
      </c>
      <c r="S20" s="182" t="s">
        <v>137</v>
      </c>
      <c r="T20" s="182"/>
      <c r="U20" s="182" t="s">
        <v>137</v>
      </c>
      <c r="V20" s="180">
        <f t="shared" si="3"/>
        <v>18</v>
      </c>
      <c r="W20" s="190"/>
    </row>
    <row r="21" spans="1:25" x14ac:dyDescent="0.25">
      <c r="A21" s="180">
        <v>5</v>
      </c>
      <c r="B21" s="189" t="s">
        <v>151</v>
      </c>
      <c r="C21" s="182" t="s">
        <v>137</v>
      </c>
      <c r="D21" s="182" t="s">
        <v>137</v>
      </c>
      <c r="E21" s="182" t="s">
        <v>137</v>
      </c>
      <c r="F21" s="182" t="s">
        <v>137</v>
      </c>
      <c r="G21" s="182" t="s">
        <v>137</v>
      </c>
      <c r="H21" s="182" t="s">
        <v>137</v>
      </c>
      <c r="I21" s="182" t="s">
        <v>137</v>
      </c>
      <c r="J21" s="182" t="s">
        <v>137</v>
      </c>
      <c r="K21" s="182" t="s">
        <v>137</v>
      </c>
      <c r="L21" s="182" t="s">
        <v>137</v>
      </c>
      <c r="M21" s="182" t="s">
        <v>137</v>
      </c>
      <c r="N21" s="182" t="s">
        <v>137</v>
      </c>
      <c r="O21" s="182" t="s">
        <v>137</v>
      </c>
      <c r="P21" s="182" t="s">
        <v>137</v>
      </c>
      <c r="Q21" s="182" t="s">
        <v>137</v>
      </c>
      <c r="R21" s="182" t="s">
        <v>137</v>
      </c>
      <c r="S21" s="182" t="s">
        <v>137</v>
      </c>
      <c r="T21" s="182" t="s">
        <v>137</v>
      </c>
      <c r="U21" s="182" t="s">
        <v>137</v>
      </c>
      <c r="V21" s="180">
        <f t="shared" si="3"/>
        <v>19</v>
      </c>
      <c r="W21" s="190"/>
      <c r="X21" s="179"/>
    </row>
    <row r="22" spans="1:25" x14ac:dyDescent="0.25">
      <c r="A22" s="180">
        <v>6</v>
      </c>
      <c r="B22" s="189" t="s">
        <v>152</v>
      </c>
      <c r="C22" s="182" t="s">
        <v>137</v>
      </c>
      <c r="D22" s="182" t="s">
        <v>137</v>
      </c>
      <c r="E22" s="182" t="s">
        <v>137</v>
      </c>
      <c r="F22" s="182" t="s">
        <v>137</v>
      </c>
      <c r="G22" s="182" t="s">
        <v>137</v>
      </c>
      <c r="H22" s="182" t="s">
        <v>137</v>
      </c>
      <c r="I22" s="182" t="s">
        <v>137</v>
      </c>
      <c r="J22" s="182" t="s">
        <v>137</v>
      </c>
      <c r="K22" s="182" t="s">
        <v>137</v>
      </c>
      <c r="L22" s="182" t="s">
        <v>137</v>
      </c>
      <c r="M22" s="182" t="s">
        <v>137</v>
      </c>
      <c r="N22" s="182" t="s">
        <v>137</v>
      </c>
      <c r="O22" s="182" t="s">
        <v>137</v>
      </c>
      <c r="P22" s="182" t="s">
        <v>137</v>
      </c>
      <c r="Q22" s="182" t="s">
        <v>137</v>
      </c>
      <c r="R22" s="182" t="s">
        <v>137</v>
      </c>
      <c r="S22" s="182" t="s">
        <v>137</v>
      </c>
      <c r="T22" s="182" t="s">
        <v>137</v>
      </c>
      <c r="U22" s="182" t="s">
        <v>137</v>
      </c>
      <c r="V22" s="180">
        <f t="shared" si="3"/>
        <v>19</v>
      </c>
      <c r="W22" s="190"/>
      <c r="X22" s="179"/>
    </row>
    <row r="23" spans="1:25" x14ac:dyDescent="0.25">
      <c r="A23" s="180">
        <v>7</v>
      </c>
      <c r="B23" s="189" t="s">
        <v>153</v>
      </c>
      <c r="C23" s="182" t="s">
        <v>137</v>
      </c>
      <c r="D23" s="182" t="s">
        <v>137</v>
      </c>
      <c r="E23" s="182" t="s">
        <v>137</v>
      </c>
      <c r="F23" s="182" t="s">
        <v>137</v>
      </c>
      <c r="G23" s="182" t="s">
        <v>137</v>
      </c>
      <c r="H23" s="182" t="s">
        <v>137</v>
      </c>
      <c r="I23" s="182" t="s">
        <v>137</v>
      </c>
      <c r="J23" s="182" t="s">
        <v>137</v>
      </c>
      <c r="K23" s="182" t="s">
        <v>137</v>
      </c>
      <c r="L23" s="182" t="s">
        <v>137</v>
      </c>
      <c r="M23" s="182" t="s">
        <v>137</v>
      </c>
      <c r="N23" s="182" t="s">
        <v>137</v>
      </c>
      <c r="O23" s="182" t="s">
        <v>137</v>
      </c>
      <c r="P23" s="182" t="s">
        <v>137</v>
      </c>
      <c r="Q23" s="182" t="s">
        <v>137</v>
      </c>
      <c r="R23" s="182" t="s">
        <v>137</v>
      </c>
      <c r="S23" s="182" t="s">
        <v>137</v>
      </c>
      <c r="T23" s="182" t="s">
        <v>137</v>
      </c>
      <c r="U23" s="182" t="s">
        <v>137</v>
      </c>
      <c r="V23" s="180">
        <f t="shared" si="3"/>
        <v>19</v>
      </c>
      <c r="W23" s="190"/>
      <c r="X23" s="179"/>
    </row>
    <row r="24" spans="1:25" s="179" customFormat="1" x14ac:dyDescent="0.25">
      <c r="A24" s="192" t="s">
        <v>15</v>
      </c>
      <c r="B24" s="193" t="s">
        <v>154</v>
      </c>
      <c r="C24" s="194">
        <f t="shared" ref="C24:U24" si="4">COUNTIF(C25:C30,"Đ")</f>
        <v>6</v>
      </c>
      <c r="D24" s="194">
        <f t="shared" si="4"/>
        <v>6</v>
      </c>
      <c r="E24" s="194">
        <f t="shared" si="4"/>
        <v>6</v>
      </c>
      <c r="F24" s="194">
        <f t="shared" si="4"/>
        <v>6</v>
      </c>
      <c r="G24" s="194">
        <f t="shared" si="4"/>
        <v>5</v>
      </c>
      <c r="H24" s="194">
        <f t="shared" si="4"/>
        <v>5</v>
      </c>
      <c r="I24" s="194">
        <f t="shared" si="4"/>
        <v>3</v>
      </c>
      <c r="J24" s="194">
        <f t="shared" si="4"/>
        <v>6</v>
      </c>
      <c r="K24" s="194">
        <f t="shared" si="4"/>
        <v>6</v>
      </c>
      <c r="L24" s="194">
        <f t="shared" si="4"/>
        <v>2</v>
      </c>
      <c r="M24" s="194">
        <f t="shared" si="4"/>
        <v>3</v>
      </c>
      <c r="N24" s="194">
        <f t="shared" si="4"/>
        <v>6</v>
      </c>
      <c r="O24" s="194">
        <f t="shared" si="4"/>
        <v>4</v>
      </c>
      <c r="P24" s="194">
        <f t="shared" si="4"/>
        <v>4</v>
      </c>
      <c r="Q24" s="194">
        <f t="shared" si="4"/>
        <v>6</v>
      </c>
      <c r="R24" s="194">
        <f t="shared" si="4"/>
        <v>6</v>
      </c>
      <c r="S24" s="194">
        <f t="shared" si="4"/>
        <v>4</v>
      </c>
      <c r="T24" s="194">
        <f t="shared" si="4"/>
        <v>6</v>
      </c>
      <c r="U24" s="194">
        <f t="shared" si="4"/>
        <v>6</v>
      </c>
      <c r="V24" s="195">
        <f>SUM(V25:V30)</f>
        <v>96</v>
      </c>
      <c r="W24" s="196">
        <f>V24/6</f>
        <v>16</v>
      </c>
    </row>
    <row r="25" spans="1:25" s="200" customFormat="1" x14ac:dyDescent="0.25">
      <c r="A25" s="197">
        <v>1</v>
      </c>
      <c r="B25" s="198" t="s">
        <v>155</v>
      </c>
      <c r="C25" s="173" t="s">
        <v>137</v>
      </c>
      <c r="D25" s="173" t="s">
        <v>137</v>
      </c>
      <c r="E25" s="173" t="s">
        <v>137</v>
      </c>
      <c r="F25" s="173" t="s">
        <v>137</v>
      </c>
      <c r="G25" s="173" t="s">
        <v>137</v>
      </c>
      <c r="H25" s="173" t="s">
        <v>137</v>
      </c>
      <c r="I25" s="173" t="s">
        <v>137</v>
      </c>
      <c r="J25" s="173" t="s">
        <v>137</v>
      </c>
      <c r="K25" s="173" t="s">
        <v>137</v>
      </c>
      <c r="L25" s="173"/>
      <c r="M25" s="173" t="s">
        <v>137</v>
      </c>
      <c r="N25" s="173" t="s">
        <v>137</v>
      </c>
      <c r="O25" s="173" t="s">
        <v>137</v>
      </c>
      <c r="P25" s="173" t="s">
        <v>137</v>
      </c>
      <c r="Q25" s="173" t="s">
        <v>137</v>
      </c>
      <c r="R25" s="173" t="s">
        <v>137</v>
      </c>
      <c r="S25" s="173" t="s">
        <v>137</v>
      </c>
      <c r="T25" s="173" t="s">
        <v>137</v>
      </c>
      <c r="U25" s="173" t="s">
        <v>137</v>
      </c>
      <c r="V25" s="197">
        <f t="shared" ref="V25:V30" si="5">COUNTIF(C25:U25,"Đ")</f>
        <v>18</v>
      </c>
      <c r="W25" s="199"/>
      <c r="Y25" s="201"/>
    </row>
    <row r="26" spans="1:25" s="200" customFormat="1" x14ac:dyDescent="0.25">
      <c r="A26" s="197">
        <v>2</v>
      </c>
      <c r="B26" s="198" t="s">
        <v>156</v>
      </c>
      <c r="C26" s="173" t="s">
        <v>137</v>
      </c>
      <c r="D26" s="173" t="s">
        <v>137</v>
      </c>
      <c r="E26" s="173" t="s">
        <v>137</v>
      </c>
      <c r="F26" s="173" t="s">
        <v>137</v>
      </c>
      <c r="G26" s="173" t="s">
        <v>137</v>
      </c>
      <c r="H26" s="173" t="s">
        <v>137</v>
      </c>
      <c r="I26" s="173" t="s">
        <v>137</v>
      </c>
      <c r="J26" s="173" t="s">
        <v>137</v>
      </c>
      <c r="K26" s="173" t="s">
        <v>137</v>
      </c>
      <c r="L26" s="173" t="s">
        <v>137</v>
      </c>
      <c r="M26" s="173" t="s">
        <v>137</v>
      </c>
      <c r="N26" s="173" t="s">
        <v>137</v>
      </c>
      <c r="O26" s="173" t="s">
        <v>137</v>
      </c>
      <c r="P26" s="173" t="s">
        <v>137</v>
      </c>
      <c r="Q26" s="173" t="s">
        <v>137</v>
      </c>
      <c r="R26" s="173" t="s">
        <v>137</v>
      </c>
      <c r="S26" s="173" t="s">
        <v>137</v>
      </c>
      <c r="T26" s="173" t="s">
        <v>137</v>
      </c>
      <c r="U26" s="173" t="s">
        <v>137</v>
      </c>
      <c r="V26" s="197">
        <f t="shared" si="5"/>
        <v>19</v>
      </c>
      <c r="W26" s="199"/>
      <c r="Y26" s="201"/>
    </row>
    <row r="27" spans="1:25" x14ac:dyDescent="0.25">
      <c r="A27" s="197">
        <v>3</v>
      </c>
      <c r="B27" s="198" t="s">
        <v>157</v>
      </c>
      <c r="C27" s="173" t="s">
        <v>137</v>
      </c>
      <c r="D27" s="173" t="s">
        <v>137</v>
      </c>
      <c r="E27" s="173" t="s">
        <v>137</v>
      </c>
      <c r="F27" s="173" t="s">
        <v>137</v>
      </c>
      <c r="G27" s="173" t="s">
        <v>137</v>
      </c>
      <c r="H27" s="173" t="s">
        <v>137</v>
      </c>
      <c r="I27" s="173" t="s">
        <v>137</v>
      </c>
      <c r="J27" s="173" t="s">
        <v>137</v>
      </c>
      <c r="K27" s="173" t="s">
        <v>137</v>
      </c>
      <c r="L27" s="182" t="s">
        <v>137</v>
      </c>
      <c r="M27" s="182" t="s">
        <v>137</v>
      </c>
      <c r="N27" s="173" t="s">
        <v>137</v>
      </c>
      <c r="O27" s="173" t="s">
        <v>137</v>
      </c>
      <c r="P27" s="173" t="s">
        <v>137</v>
      </c>
      <c r="Q27" s="173" t="s">
        <v>137</v>
      </c>
      <c r="R27" s="173" t="s">
        <v>137</v>
      </c>
      <c r="S27" s="173" t="s">
        <v>137</v>
      </c>
      <c r="T27" s="173" t="s">
        <v>137</v>
      </c>
      <c r="U27" s="173" t="s">
        <v>137</v>
      </c>
      <c r="V27" s="197">
        <f t="shared" si="5"/>
        <v>19</v>
      </c>
      <c r="W27" s="199"/>
      <c r="Y27" s="201"/>
    </row>
    <row r="28" spans="1:25" x14ac:dyDescent="0.25">
      <c r="A28" s="197">
        <v>4</v>
      </c>
      <c r="B28" s="198" t="s">
        <v>158</v>
      </c>
      <c r="C28" s="173" t="s">
        <v>137</v>
      </c>
      <c r="D28" s="173" t="s">
        <v>137</v>
      </c>
      <c r="E28" s="173" t="s">
        <v>137</v>
      </c>
      <c r="F28" s="173" t="s">
        <v>137</v>
      </c>
      <c r="G28" s="173" t="s">
        <v>137</v>
      </c>
      <c r="H28" s="183" t="s">
        <v>137</v>
      </c>
      <c r="I28" s="173"/>
      <c r="J28" s="173" t="s">
        <v>137</v>
      </c>
      <c r="K28" s="173" t="s">
        <v>137</v>
      </c>
      <c r="L28" s="202"/>
      <c r="M28" s="202"/>
      <c r="N28" s="173" t="s">
        <v>137</v>
      </c>
      <c r="O28" s="173" t="s">
        <v>137</v>
      </c>
      <c r="P28" s="173" t="s">
        <v>137</v>
      </c>
      <c r="Q28" s="173" t="s">
        <v>137</v>
      </c>
      <c r="R28" s="173" t="s">
        <v>137</v>
      </c>
      <c r="S28" s="173" t="s">
        <v>137</v>
      </c>
      <c r="T28" s="173" t="s">
        <v>137</v>
      </c>
      <c r="U28" s="173" t="s">
        <v>137</v>
      </c>
      <c r="V28" s="197">
        <f t="shared" si="5"/>
        <v>16</v>
      </c>
      <c r="W28" s="199"/>
      <c r="Y28" s="201"/>
    </row>
    <row r="29" spans="1:25" x14ac:dyDescent="0.25">
      <c r="A29" s="197">
        <v>5</v>
      </c>
      <c r="B29" s="198" t="s">
        <v>159</v>
      </c>
      <c r="C29" s="173" t="s">
        <v>137</v>
      </c>
      <c r="D29" s="173" t="s">
        <v>137</v>
      </c>
      <c r="E29" s="173" t="s">
        <v>137</v>
      </c>
      <c r="F29" s="173" t="s">
        <v>137</v>
      </c>
      <c r="G29" s="202"/>
      <c r="H29" s="202"/>
      <c r="I29" s="173"/>
      <c r="J29" s="173" t="s">
        <v>137</v>
      </c>
      <c r="K29" s="203" t="s">
        <v>137</v>
      </c>
      <c r="L29" s="202"/>
      <c r="M29" s="202"/>
      <c r="N29" s="173" t="s">
        <v>137</v>
      </c>
      <c r="O29" s="202"/>
      <c r="P29" s="202"/>
      <c r="Q29" s="173" t="s">
        <v>137</v>
      </c>
      <c r="R29" s="173" t="s">
        <v>137</v>
      </c>
      <c r="S29" s="173"/>
      <c r="T29" s="203" t="s">
        <v>137</v>
      </c>
      <c r="U29" s="173" t="s">
        <v>137</v>
      </c>
      <c r="V29" s="197">
        <f t="shared" si="5"/>
        <v>11</v>
      </c>
      <c r="W29" s="199"/>
      <c r="Y29" s="201"/>
    </row>
    <row r="30" spans="1:25" x14ac:dyDescent="0.25">
      <c r="A30" s="197">
        <v>6</v>
      </c>
      <c r="B30" s="198" t="s">
        <v>160</v>
      </c>
      <c r="C30" s="173" t="s">
        <v>137</v>
      </c>
      <c r="D30" s="173" t="s">
        <v>137</v>
      </c>
      <c r="E30" s="173" t="s">
        <v>137</v>
      </c>
      <c r="F30" s="173" t="s">
        <v>137</v>
      </c>
      <c r="G30" s="173" t="s">
        <v>137</v>
      </c>
      <c r="H30" s="173" t="s">
        <v>137</v>
      </c>
      <c r="I30" s="202"/>
      <c r="J30" s="173" t="s">
        <v>137</v>
      </c>
      <c r="K30" s="173" t="s">
        <v>137</v>
      </c>
      <c r="L30" s="202"/>
      <c r="M30" s="202"/>
      <c r="N30" s="173" t="s">
        <v>137</v>
      </c>
      <c r="O30" s="173"/>
      <c r="P30" s="202"/>
      <c r="Q30" s="173" t="s">
        <v>137</v>
      </c>
      <c r="R30" s="173" t="s">
        <v>137</v>
      </c>
      <c r="S30" s="202"/>
      <c r="T30" s="173" t="s">
        <v>137</v>
      </c>
      <c r="U30" s="173" t="s">
        <v>137</v>
      </c>
      <c r="V30" s="197">
        <f t="shared" si="5"/>
        <v>13</v>
      </c>
      <c r="W30" s="199"/>
      <c r="Y30" s="201"/>
    </row>
    <row r="31" spans="1:25" x14ac:dyDescent="0.25">
      <c r="A31" s="192" t="s">
        <v>16</v>
      </c>
      <c r="B31" s="193" t="s">
        <v>161</v>
      </c>
      <c r="C31" s="204">
        <f>COUNTIF(C32:C39,"Đ")</f>
        <v>8</v>
      </c>
      <c r="D31" s="204">
        <f t="shared" ref="D31:U31" si="6">COUNTIF(D32:D39,"Đ")</f>
        <v>8</v>
      </c>
      <c r="E31" s="204">
        <f t="shared" si="6"/>
        <v>8</v>
      </c>
      <c r="F31" s="204">
        <f t="shared" si="6"/>
        <v>8</v>
      </c>
      <c r="G31" s="204">
        <f t="shared" si="6"/>
        <v>7</v>
      </c>
      <c r="H31" s="204">
        <f t="shared" si="6"/>
        <v>8</v>
      </c>
      <c r="I31" s="204">
        <f t="shared" si="6"/>
        <v>8</v>
      </c>
      <c r="J31" s="204">
        <f t="shared" si="6"/>
        <v>8</v>
      </c>
      <c r="K31" s="204">
        <f t="shared" si="6"/>
        <v>5</v>
      </c>
      <c r="L31" s="204">
        <f t="shared" si="6"/>
        <v>5</v>
      </c>
      <c r="M31" s="204">
        <f t="shared" si="6"/>
        <v>7</v>
      </c>
      <c r="N31" s="204">
        <f t="shared" si="6"/>
        <v>8</v>
      </c>
      <c r="O31" s="204">
        <f t="shared" si="6"/>
        <v>5</v>
      </c>
      <c r="P31" s="204">
        <f t="shared" si="6"/>
        <v>8</v>
      </c>
      <c r="Q31" s="204">
        <f t="shared" si="6"/>
        <v>3</v>
      </c>
      <c r="R31" s="204">
        <f t="shared" si="6"/>
        <v>8</v>
      </c>
      <c r="S31" s="204">
        <f t="shared" si="6"/>
        <v>7</v>
      </c>
      <c r="T31" s="204">
        <f t="shared" si="6"/>
        <v>8</v>
      </c>
      <c r="U31" s="204">
        <f t="shared" si="6"/>
        <v>8</v>
      </c>
      <c r="V31" s="192">
        <f>SUM(V32:V39)</f>
        <v>135</v>
      </c>
      <c r="W31" s="196">
        <f>V31/8</f>
        <v>16.875</v>
      </c>
    </row>
    <row r="32" spans="1:25" s="179" customFormat="1" x14ac:dyDescent="0.25">
      <c r="A32" s="197">
        <v>1</v>
      </c>
      <c r="B32" s="198" t="s">
        <v>162</v>
      </c>
      <c r="C32" s="173" t="s">
        <v>137</v>
      </c>
      <c r="D32" s="173" t="s">
        <v>137</v>
      </c>
      <c r="E32" s="173" t="s">
        <v>137</v>
      </c>
      <c r="F32" s="173" t="s">
        <v>137</v>
      </c>
      <c r="G32" s="173" t="s">
        <v>137</v>
      </c>
      <c r="H32" s="173" t="s">
        <v>137</v>
      </c>
      <c r="I32" s="173" t="s">
        <v>137</v>
      </c>
      <c r="J32" s="173" t="s">
        <v>137</v>
      </c>
      <c r="K32" s="173" t="s">
        <v>137</v>
      </c>
      <c r="L32" s="173" t="s">
        <v>137</v>
      </c>
      <c r="M32" s="173" t="s">
        <v>137</v>
      </c>
      <c r="N32" s="173" t="s">
        <v>137</v>
      </c>
      <c r="O32" s="173" t="s">
        <v>137</v>
      </c>
      <c r="P32" s="173" t="s">
        <v>137</v>
      </c>
      <c r="Q32" s="183"/>
      <c r="R32" s="173" t="s">
        <v>137</v>
      </c>
      <c r="S32" s="173" t="s">
        <v>137</v>
      </c>
      <c r="T32" s="173" t="s">
        <v>137</v>
      </c>
      <c r="U32" s="173" t="s">
        <v>137</v>
      </c>
      <c r="V32" s="197">
        <f t="shared" ref="V32:V39" si="7">COUNTIF(C32:U32,"Đ")</f>
        <v>18</v>
      </c>
      <c r="W32" s="199"/>
    </row>
    <row r="33" spans="1:23" s="200" customFormat="1" x14ac:dyDescent="0.25">
      <c r="A33" s="197">
        <v>2</v>
      </c>
      <c r="B33" s="205" t="s">
        <v>163</v>
      </c>
      <c r="C33" s="173" t="s">
        <v>137</v>
      </c>
      <c r="D33" s="173" t="s">
        <v>137</v>
      </c>
      <c r="E33" s="173" t="s">
        <v>137</v>
      </c>
      <c r="F33" s="173" t="s">
        <v>137</v>
      </c>
      <c r="G33" s="173" t="s">
        <v>137</v>
      </c>
      <c r="H33" s="173" t="s">
        <v>137</v>
      </c>
      <c r="I33" s="173" t="s">
        <v>137</v>
      </c>
      <c r="J33" s="173" t="s">
        <v>137</v>
      </c>
      <c r="K33" s="173" t="s">
        <v>137</v>
      </c>
      <c r="L33" s="173" t="s">
        <v>137</v>
      </c>
      <c r="M33" s="173" t="s">
        <v>137</v>
      </c>
      <c r="N33" s="173" t="s">
        <v>137</v>
      </c>
      <c r="O33" s="173" t="s">
        <v>137</v>
      </c>
      <c r="P33" s="173" t="s">
        <v>137</v>
      </c>
      <c r="Q33" s="173"/>
      <c r="R33" s="173" t="s">
        <v>137</v>
      </c>
      <c r="S33" s="173" t="s">
        <v>137</v>
      </c>
      <c r="T33" s="173" t="s">
        <v>137</v>
      </c>
      <c r="U33" s="173" t="s">
        <v>137</v>
      </c>
      <c r="V33" s="197">
        <f t="shared" si="7"/>
        <v>18</v>
      </c>
      <c r="W33" s="199"/>
    </row>
    <row r="34" spans="1:23" s="200" customFormat="1" x14ac:dyDescent="0.25">
      <c r="A34" s="197">
        <v>3</v>
      </c>
      <c r="B34" s="198" t="s">
        <v>164</v>
      </c>
      <c r="C34" s="173" t="s">
        <v>137</v>
      </c>
      <c r="D34" s="173" t="s">
        <v>137</v>
      </c>
      <c r="E34" s="173" t="s">
        <v>137</v>
      </c>
      <c r="F34" s="173" t="s">
        <v>137</v>
      </c>
      <c r="G34" s="173" t="s">
        <v>137</v>
      </c>
      <c r="H34" s="173" t="s">
        <v>137</v>
      </c>
      <c r="I34" s="173" t="s">
        <v>137</v>
      </c>
      <c r="J34" s="173" t="s">
        <v>137</v>
      </c>
      <c r="K34" s="173" t="s">
        <v>137</v>
      </c>
      <c r="L34" s="173" t="s">
        <v>137</v>
      </c>
      <c r="M34" s="173" t="s">
        <v>137</v>
      </c>
      <c r="N34" s="173" t="s">
        <v>137</v>
      </c>
      <c r="O34" s="173"/>
      <c r="P34" s="173" t="s">
        <v>137</v>
      </c>
      <c r="Q34" s="173"/>
      <c r="R34" s="173" t="s">
        <v>137</v>
      </c>
      <c r="S34" s="173" t="s">
        <v>137</v>
      </c>
      <c r="T34" s="173" t="s">
        <v>137</v>
      </c>
      <c r="U34" s="173" t="s">
        <v>137</v>
      </c>
      <c r="V34" s="197">
        <f t="shared" si="7"/>
        <v>17</v>
      </c>
      <c r="W34" s="199"/>
    </row>
    <row r="35" spans="1:23" s="200" customFormat="1" x14ac:dyDescent="0.25">
      <c r="A35" s="197">
        <v>4</v>
      </c>
      <c r="B35" s="198" t="s">
        <v>165</v>
      </c>
      <c r="C35" s="173" t="s">
        <v>137</v>
      </c>
      <c r="D35" s="173" t="s">
        <v>137</v>
      </c>
      <c r="E35" s="173" t="s">
        <v>137</v>
      </c>
      <c r="F35" s="173" t="s">
        <v>137</v>
      </c>
      <c r="G35" s="203" t="s">
        <v>137</v>
      </c>
      <c r="H35" s="173" t="s">
        <v>137</v>
      </c>
      <c r="I35" s="173" t="s">
        <v>137</v>
      </c>
      <c r="J35" s="173" t="s">
        <v>137</v>
      </c>
      <c r="K35" s="202"/>
      <c r="L35" s="202"/>
      <c r="M35" s="202"/>
      <c r="N35" s="173" t="s">
        <v>137</v>
      </c>
      <c r="O35" s="173"/>
      <c r="P35" s="173" t="s">
        <v>137</v>
      </c>
      <c r="Q35" s="173"/>
      <c r="R35" s="203" t="s">
        <v>137</v>
      </c>
      <c r="S35" s="173"/>
      <c r="T35" s="173" t="s">
        <v>137</v>
      </c>
      <c r="U35" s="173" t="s">
        <v>137</v>
      </c>
      <c r="V35" s="197">
        <f t="shared" si="7"/>
        <v>13</v>
      </c>
      <c r="W35" s="199"/>
    </row>
    <row r="36" spans="1:23" x14ac:dyDescent="0.25">
      <c r="A36" s="197">
        <v>5</v>
      </c>
      <c r="B36" s="205" t="s">
        <v>166</v>
      </c>
      <c r="C36" s="173" t="s">
        <v>137</v>
      </c>
      <c r="D36" s="173" t="s">
        <v>137</v>
      </c>
      <c r="E36" s="173" t="s">
        <v>137</v>
      </c>
      <c r="F36" s="173" t="s">
        <v>137</v>
      </c>
      <c r="G36" s="173" t="s">
        <v>137</v>
      </c>
      <c r="H36" s="173" t="s">
        <v>137</v>
      </c>
      <c r="I36" s="173" t="s">
        <v>137</v>
      </c>
      <c r="J36" s="173" t="s">
        <v>137</v>
      </c>
      <c r="K36" s="173" t="s">
        <v>137</v>
      </c>
      <c r="L36" s="173" t="s">
        <v>137</v>
      </c>
      <c r="M36" s="173" t="s">
        <v>137</v>
      </c>
      <c r="N36" s="173" t="s">
        <v>137</v>
      </c>
      <c r="O36" s="173"/>
      <c r="P36" s="173" t="s">
        <v>137</v>
      </c>
      <c r="Q36" s="173" t="s">
        <v>137</v>
      </c>
      <c r="R36" s="173" t="s">
        <v>137</v>
      </c>
      <c r="S36" s="173" t="s">
        <v>137</v>
      </c>
      <c r="T36" s="173" t="s">
        <v>137</v>
      </c>
      <c r="U36" s="173" t="s">
        <v>137</v>
      </c>
      <c r="V36" s="197">
        <f t="shared" si="7"/>
        <v>18</v>
      </c>
      <c r="W36" s="199"/>
    </row>
    <row r="37" spans="1:23" x14ac:dyDescent="0.25">
      <c r="A37" s="197">
        <v>6</v>
      </c>
      <c r="B37" s="198" t="s">
        <v>167</v>
      </c>
      <c r="C37" s="173" t="s">
        <v>137</v>
      </c>
      <c r="D37" s="173" t="s">
        <v>137</v>
      </c>
      <c r="E37" s="173" t="s">
        <v>137</v>
      </c>
      <c r="F37" s="173" t="s">
        <v>137</v>
      </c>
      <c r="G37" s="173" t="s">
        <v>137</v>
      </c>
      <c r="H37" s="173" t="s">
        <v>137</v>
      </c>
      <c r="I37" s="173" t="s">
        <v>137</v>
      </c>
      <c r="J37" s="173" t="s">
        <v>137</v>
      </c>
      <c r="K37" s="173" t="s">
        <v>137</v>
      </c>
      <c r="L37" s="173" t="s">
        <v>137</v>
      </c>
      <c r="M37" s="197" t="s">
        <v>137</v>
      </c>
      <c r="N37" s="173" t="s">
        <v>137</v>
      </c>
      <c r="O37" s="173" t="s">
        <v>137</v>
      </c>
      <c r="P37" s="173" t="s">
        <v>137</v>
      </c>
      <c r="Q37" s="173" t="s">
        <v>137</v>
      </c>
      <c r="R37" s="173" t="s">
        <v>137</v>
      </c>
      <c r="S37" s="173" t="s">
        <v>137</v>
      </c>
      <c r="T37" s="173" t="s">
        <v>137</v>
      </c>
      <c r="U37" s="173" t="s">
        <v>137</v>
      </c>
      <c r="V37" s="197">
        <f t="shared" si="7"/>
        <v>19</v>
      </c>
      <c r="W37" s="199"/>
    </row>
    <row r="38" spans="1:23" s="200" customFormat="1" x14ac:dyDescent="0.25">
      <c r="A38" s="197">
        <v>7</v>
      </c>
      <c r="B38" s="198" t="s">
        <v>168</v>
      </c>
      <c r="C38" s="173" t="s">
        <v>137</v>
      </c>
      <c r="D38" s="183" t="s">
        <v>137</v>
      </c>
      <c r="E38" s="173" t="s">
        <v>137</v>
      </c>
      <c r="F38" s="173" t="s">
        <v>137</v>
      </c>
      <c r="G38" s="203" t="s">
        <v>137</v>
      </c>
      <c r="H38" s="173" t="s">
        <v>137</v>
      </c>
      <c r="I38" s="173" t="s">
        <v>137</v>
      </c>
      <c r="J38" s="173" t="s">
        <v>137</v>
      </c>
      <c r="K38" s="202"/>
      <c r="L38" s="202"/>
      <c r="M38" s="183" t="s">
        <v>137</v>
      </c>
      <c r="N38" s="173" t="s">
        <v>137</v>
      </c>
      <c r="O38" s="173" t="s">
        <v>137</v>
      </c>
      <c r="P38" s="173" t="s">
        <v>137</v>
      </c>
      <c r="Q38" s="173"/>
      <c r="R38" s="173" t="s">
        <v>137</v>
      </c>
      <c r="S38" s="173" t="s">
        <v>137</v>
      </c>
      <c r="T38" s="173" t="s">
        <v>137</v>
      </c>
      <c r="U38" s="173" t="s">
        <v>137</v>
      </c>
      <c r="V38" s="197">
        <f t="shared" si="7"/>
        <v>16</v>
      </c>
      <c r="W38" s="199"/>
    </row>
    <row r="39" spans="1:23" x14ac:dyDescent="0.25">
      <c r="A39" s="197">
        <v>8</v>
      </c>
      <c r="B39" s="198" t="s">
        <v>169</v>
      </c>
      <c r="C39" s="173" t="s">
        <v>137</v>
      </c>
      <c r="D39" s="173" t="s">
        <v>137</v>
      </c>
      <c r="E39" s="173" t="s">
        <v>137</v>
      </c>
      <c r="F39" s="173" t="s">
        <v>137</v>
      </c>
      <c r="G39" s="173"/>
      <c r="H39" s="173" t="s">
        <v>137</v>
      </c>
      <c r="I39" s="173" t="s">
        <v>137</v>
      </c>
      <c r="J39" s="173" t="s">
        <v>137</v>
      </c>
      <c r="K39" s="173"/>
      <c r="L39" s="183"/>
      <c r="M39" s="173" t="s">
        <v>137</v>
      </c>
      <c r="N39" s="173" t="s">
        <v>137</v>
      </c>
      <c r="O39" s="173" t="s">
        <v>137</v>
      </c>
      <c r="P39" s="173" t="s">
        <v>137</v>
      </c>
      <c r="Q39" s="173" t="s">
        <v>137</v>
      </c>
      <c r="R39" s="173" t="s">
        <v>137</v>
      </c>
      <c r="S39" s="173" t="s">
        <v>137</v>
      </c>
      <c r="T39" s="183" t="s">
        <v>137</v>
      </c>
      <c r="U39" s="173" t="s">
        <v>137</v>
      </c>
      <c r="V39" s="197">
        <f t="shared" si="7"/>
        <v>16</v>
      </c>
      <c r="W39" s="199"/>
    </row>
    <row r="40" spans="1:23" x14ac:dyDescent="0.25">
      <c r="A40" s="192" t="s">
        <v>56</v>
      </c>
      <c r="B40" s="193" t="s">
        <v>170</v>
      </c>
      <c r="C40" s="206">
        <f t="shared" ref="C40:U40" si="8">COUNTIF(C41:C48,"Đ")</f>
        <v>8</v>
      </c>
      <c r="D40" s="206">
        <f t="shared" si="8"/>
        <v>8</v>
      </c>
      <c r="E40" s="206">
        <f t="shared" si="8"/>
        <v>8</v>
      </c>
      <c r="F40" s="206">
        <f t="shared" si="8"/>
        <v>8</v>
      </c>
      <c r="G40" s="206">
        <f t="shared" si="8"/>
        <v>8</v>
      </c>
      <c r="H40" s="206">
        <f t="shared" si="8"/>
        <v>8</v>
      </c>
      <c r="I40" s="206">
        <f t="shared" si="8"/>
        <v>8</v>
      </c>
      <c r="J40" s="206">
        <f t="shared" si="8"/>
        <v>8</v>
      </c>
      <c r="K40" s="206">
        <f t="shared" si="8"/>
        <v>8</v>
      </c>
      <c r="L40" s="206">
        <f t="shared" si="8"/>
        <v>8</v>
      </c>
      <c r="M40" s="206">
        <f t="shared" si="8"/>
        <v>8</v>
      </c>
      <c r="N40" s="206">
        <f t="shared" si="8"/>
        <v>8</v>
      </c>
      <c r="O40" s="206">
        <f t="shared" si="8"/>
        <v>8</v>
      </c>
      <c r="P40" s="206">
        <f t="shared" si="8"/>
        <v>8</v>
      </c>
      <c r="Q40" s="206">
        <f t="shared" si="8"/>
        <v>8</v>
      </c>
      <c r="R40" s="206">
        <f t="shared" si="8"/>
        <v>8</v>
      </c>
      <c r="S40" s="206">
        <f t="shared" si="8"/>
        <v>8</v>
      </c>
      <c r="T40" s="206">
        <f t="shared" si="8"/>
        <v>8</v>
      </c>
      <c r="U40" s="206">
        <f t="shared" si="8"/>
        <v>8</v>
      </c>
      <c r="V40" s="192">
        <f>SUM(V41:V48)</f>
        <v>152</v>
      </c>
      <c r="W40" s="196">
        <f>V40/8</f>
        <v>19</v>
      </c>
    </row>
    <row r="41" spans="1:23" s="200" customFormat="1" x14ac:dyDescent="0.25">
      <c r="A41" s="197">
        <v>1</v>
      </c>
      <c r="B41" s="198" t="s">
        <v>171</v>
      </c>
      <c r="C41" s="173" t="s">
        <v>137</v>
      </c>
      <c r="D41" s="173" t="s">
        <v>137</v>
      </c>
      <c r="E41" s="173" t="s">
        <v>137</v>
      </c>
      <c r="F41" s="173" t="s">
        <v>137</v>
      </c>
      <c r="G41" s="173" t="s">
        <v>137</v>
      </c>
      <c r="H41" s="173" t="s">
        <v>137</v>
      </c>
      <c r="I41" s="173" t="s">
        <v>137</v>
      </c>
      <c r="J41" s="173" t="s">
        <v>137</v>
      </c>
      <c r="K41" s="173" t="s">
        <v>137</v>
      </c>
      <c r="L41" s="173" t="s">
        <v>137</v>
      </c>
      <c r="M41" s="173" t="s">
        <v>137</v>
      </c>
      <c r="N41" s="173" t="s">
        <v>137</v>
      </c>
      <c r="O41" s="173" t="s">
        <v>137</v>
      </c>
      <c r="P41" s="173" t="s">
        <v>137</v>
      </c>
      <c r="Q41" s="173" t="s">
        <v>137</v>
      </c>
      <c r="R41" s="173" t="s">
        <v>137</v>
      </c>
      <c r="S41" s="173" t="s">
        <v>137</v>
      </c>
      <c r="T41" s="173" t="s">
        <v>137</v>
      </c>
      <c r="U41" s="173" t="s">
        <v>137</v>
      </c>
      <c r="V41" s="197">
        <f t="shared" ref="V41:V48" si="9">COUNTIF(C41:U41,"Đ")</f>
        <v>19</v>
      </c>
      <c r="W41" s="207"/>
    </row>
    <row r="42" spans="1:23" s="200" customFormat="1" x14ac:dyDescent="0.25">
      <c r="A42" s="197">
        <v>2</v>
      </c>
      <c r="B42" s="198" t="s">
        <v>172</v>
      </c>
      <c r="C42" s="173" t="s">
        <v>137</v>
      </c>
      <c r="D42" s="173" t="s">
        <v>137</v>
      </c>
      <c r="E42" s="173" t="s">
        <v>137</v>
      </c>
      <c r="F42" s="173" t="s">
        <v>137</v>
      </c>
      <c r="G42" s="173" t="s">
        <v>137</v>
      </c>
      <c r="H42" s="173" t="s">
        <v>137</v>
      </c>
      <c r="I42" s="173" t="s">
        <v>137</v>
      </c>
      <c r="J42" s="173" t="s">
        <v>137</v>
      </c>
      <c r="K42" s="173" t="s">
        <v>137</v>
      </c>
      <c r="L42" s="173" t="s">
        <v>137</v>
      </c>
      <c r="M42" s="173" t="s">
        <v>137</v>
      </c>
      <c r="N42" s="173" t="s">
        <v>137</v>
      </c>
      <c r="O42" s="173" t="s">
        <v>137</v>
      </c>
      <c r="P42" s="173" t="s">
        <v>137</v>
      </c>
      <c r="Q42" s="173" t="s">
        <v>137</v>
      </c>
      <c r="R42" s="173" t="s">
        <v>137</v>
      </c>
      <c r="S42" s="173" t="s">
        <v>137</v>
      </c>
      <c r="T42" s="173" t="s">
        <v>137</v>
      </c>
      <c r="U42" s="173" t="s">
        <v>137</v>
      </c>
      <c r="V42" s="197">
        <f t="shared" si="9"/>
        <v>19</v>
      </c>
      <c r="W42" s="207"/>
    </row>
    <row r="43" spans="1:23" s="200" customFormat="1" x14ac:dyDescent="0.25">
      <c r="A43" s="197">
        <v>3</v>
      </c>
      <c r="B43" s="198" t="s">
        <v>173</v>
      </c>
      <c r="C43" s="173" t="s">
        <v>137</v>
      </c>
      <c r="D43" s="173" t="s">
        <v>137</v>
      </c>
      <c r="E43" s="173" t="s">
        <v>137</v>
      </c>
      <c r="F43" s="173" t="s">
        <v>137</v>
      </c>
      <c r="G43" s="173" t="s">
        <v>137</v>
      </c>
      <c r="H43" s="173" t="s">
        <v>137</v>
      </c>
      <c r="I43" s="173" t="s">
        <v>137</v>
      </c>
      <c r="J43" s="173" t="s">
        <v>137</v>
      </c>
      <c r="K43" s="173" t="s">
        <v>137</v>
      </c>
      <c r="L43" s="173" t="s">
        <v>137</v>
      </c>
      <c r="M43" s="173" t="s">
        <v>137</v>
      </c>
      <c r="N43" s="173" t="s">
        <v>137</v>
      </c>
      <c r="O43" s="173" t="s">
        <v>137</v>
      </c>
      <c r="P43" s="173" t="s">
        <v>137</v>
      </c>
      <c r="Q43" s="173" t="s">
        <v>137</v>
      </c>
      <c r="R43" s="173" t="s">
        <v>137</v>
      </c>
      <c r="S43" s="173" t="s">
        <v>137</v>
      </c>
      <c r="T43" s="173" t="s">
        <v>137</v>
      </c>
      <c r="U43" s="173" t="s">
        <v>137</v>
      </c>
      <c r="V43" s="197">
        <f t="shared" si="9"/>
        <v>19</v>
      </c>
      <c r="W43" s="199"/>
    </row>
    <row r="44" spans="1:23" s="200" customFormat="1" x14ac:dyDescent="0.25">
      <c r="A44" s="197">
        <v>4</v>
      </c>
      <c r="B44" s="198" t="s">
        <v>174</v>
      </c>
      <c r="C44" s="173" t="s">
        <v>137</v>
      </c>
      <c r="D44" s="173" t="s">
        <v>137</v>
      </c>
      <c r="E44" s="173" t="s">
        <v>137</v>
      </c>
      <c r="F44" s="173" t="s">
        <v>137</v>
      </c>
      <c r="G44" s="173" t="s">
        <v>137</v>
      </c>
      <c r="H44" s="173" t="s">
        <v>137</v>
      </c>
      <c r="I44" s="173" t="s">
        <v>137</v>
      </c>
      <c r="J44" s="173" t="s">
        <v>137</v>
      </c>
      <c r="K44" s="173" t="s">
        <v>137</v>
      </c>
      <c r="L44" s="173" t="s">
        <v>137</v>
      </c>
      <c r="M44" s="173" t="s">
        <v>137</v>
      </c>
      <c r="N44" s="173" t="s">
        <v>137</v>
      </c>
      <c r="O44" s="173" t="s">
        <v>137</v>
      </c>
      <c r="P44" s="173" t="s">
        <v>137</v>
      </c>
      <c r="Q44" s="173" t="s">
        <v>137</v>
      </c>
      <c r="R44" s="173" t="s">
        <v>137</v>
      </c>
      <c r="S44" s="173" t="s">
        <v>137</v>
      </c>
      <c r="T44" s="173" t="s">
        <v>137</v>
      </c>
      <c r="U44" s="173" t="s">
        <v>137</v>
      </c>
      <c r="V44" s="197">
        <f t="shared" si="9"/>
        <v>19</v>
      </c>
      <c r="W44" s="199"/>
    </row>
    <row r="45" spans="1:23" s="200" customFormat="1" x14ac:dyDescent="0.25">
      <c r="A45" s="197">
        <v>5</v>
      </c>
      <c r="B45" s="198" t="s">
        <v>175</v>
      </c>
      <c r="C45" s="173" t="s">
        <v>137</v>
      </c>
      <c r="D45" s="173" t="s">
        <v>137</v>
      </c>
      <c r="E45" s="173" t="s">
        <v>137</v>
      </c>
      <c r="F45" s="173" t="s">
        <v>137</v>
      </c>
      <c r="G45" s="173" t="s">
        <v>137</v>
      </c>
      <c r="H45" s="173" t="s">
        <v>137</v>
      </c>
      <c r="I45" s="173" t="s">
        <v>137</v>
      </c>
      <c r="J45" s="173" t="s">
        <v>137</v>
      </c>
      <c r="K45" s="173" t="s">
        <v>137</v>
      </c>
      <c r="L45" s="173" t="s">
        <v>137</v>
      </c>
      <c r="M45" s="173" t="s">
        <v>137</v>
      </c>
      <c r="N45" s="173" t="s">
        <v>137</v>
      </c>
      <c r="O45" s="173" t="s">
        <v>137</v>
      </c>
      <c r="P45" s="173" t="s">
        <v>137</v>
      </c>
      <c r="Q45" s="173" t="s">
        <v>137</v>
      </c>
      <c r="R45" s="173" t="s">
        <v>137</v>
      </c>
      <c r="S45" s="173" t="s">
        <v>137</v>
      </c>
      <c r="T45" s="173" t="s">
        <v>137</v>
      </c>
      <c r="U45" s="173" t="s">
        <v>137</v>
      </c>
      <c r="V45" s="197">
        <f t="shared" si="9"/>
        <v>19</v>
      </c>
      <c r="W45" s="199"/>
    </row>
    <row r="46" spans="1:23" s="200" customFormat="1" x14ac:dyDescent="0.25">
      <c r="A46" s="197">
        <v>6</v>
      </c>
      <c r="B46" s="198" t="s">
        <v>176</v>
      </c>
      <c r="C46" s="173" t="s">
        <v>137</v>
      </c>
      <c r="D46" s="173" t="s">
        <v>137</v>
      </c>
      <c r="E46" s="173" t="s">
        <v>137</v>
      </c>
      <c r="F46" s="173" t="s">
        <v>137</v>
      </c>
      <c r="G46" s="173" t="s">
        <v>137</v>
      </c>
      <c r="H46" s="173" t="s">
        <v>137</v>
      </c>
      <c r="I46" s="173" t="s">
        <v>137</v>
      </c>
      <c r="J46" s="173" t="s">
        <v>137</v>
      </c>
      <c r="K46" s="173" t="s">
        <v>137</v>
      </c>
      <c r="L46" s="173" t="s">
        <v>137</v>
      </c>
      <c r="M46" s="173" t="s">
        <v>137</v>
      </c>
      <c r="N46" s="173" t="s">
        <v>137</v>
      </c>
      <c r="O46" s="173" t="s">
        <v>137</v>
      </c>
      <c r="P46" s="173" t="s">
        <v>137</v>
      </c>
      <c r="Q46" s="173" t="s">
        <v>137</v>
      </c>
      <c r="R46" s="173" t="s">
        <v>137</v>
      </c>
      <c r="S46" s="173" t="s">
        <v>137</v>
      </c>
      <c r="T46" s="173" t="s">
        <v>137</v>
      </c>
      <c r="U46" s="173" t="s">
        <v>137</v>
      </c>
      <c r="V46" s="197">
        <f t="shared" si="9"/>
        <v>19</v>
      </c>
      <c r="W46" s="199"/>
    </row>
    <row r="47" spans="1:23" x14ac:dyDescent="0.25">
      <c r="A47" s="197">
        <v>7</v>
      </c>
      <c r="B47" s="198" t="s">
        <v>177</v>
      </c>
      <c r="C47" s="173" t="s">
        <v>137</v>
      </c>
      <c r="D47" s="173" t="s">
        <v>137</v>
      </c>
      <c r="E47" s="173" t="s">
        <v>137</v>
      </c>
      <c r="F47" s="173" t="s">
        <v>137</v>
      </c>
      <c r="G47" s="173" t="s">
        <v>137</v>
      </c>
      <c r="H47" s="173" t="s">
        <v>137</v>
      </c>
      <c r="I47" s="173" t="s">
        <v>137</v>
      </c>
      <c r="J47" s="173" t="s">
        <v>137</v>
      </c>
      <c r="K47" s="173" t="s">
        <v>137</v>
      </c>
      <c r="L47" s="173" t="s">
        <v>137</v>
      </c>
      <c r="M47" s="173" t="s">
        <v>137</v>
      </c>
      <c r="N47" s="173" t="s">
        <v>137</v>
      </c>
      <c r="O47" s="173" t="s">
        <v>137</v>
      </c>
      <c r="P47" s="173" t="s">
        <v>137</v>
      </c>
      <c r="Q47" s="173" t="s">
        <v>137</v>
      </c>
      <c r="R47" s="173" t="s">
        <v>137</v>
      </c>
      <c r="S47" s="173" t="s">
        <v>137</v>
      </c>
      <c r="T47" s="173" t="s">
        <v>137</v>
      </c>
      <c r="U47" s="173" t="s">
        <v>137</v>
      </c>
      <c r="V47" s="197">
        <f t="shared" si="9"/>
        <v>19</v>
      </c>
      <c r="W47" s="199"/>
    </row>
    <row r="48" spans="1:23" x14ac:dyDescent="0.25">
      <c r="A48" s="197">
        <v>8</v>
      </c>
      <c r="B48" s="198" t="s">
        <v>178</v>
      </c>
      <c r="C48" s="173" t="s">
        <v>137</v>
      </c>
      <c r="D48" s="173" t="s">
        <v>137</v>
      </c>
      <c r="E48" s="173" t="s">
        <v>137</v>
      </c>
      <c r="F48" s="173" t="s">
        <v>137</v>
      </c>
      <c r="G48" s="173" t="s">
        <v>137</v>
      </c>
      <c r="H48" s="173" t="s">
        <v>137</v>
      </c>
      <c r="I48" s="173" t="s">
        <v>137</v>
      </c>
      <c r="J48" s="173" t="s">
        <v>137</v>
      </c>
      <c r="K48" s="173" t="s">
        <v>137</v>
      </c>
      <c r="L48" s="173" t="s">
        <v>137</v>
      </c>
      <c r="M48" s="173" t="s">
        <v>137</v>
      </c>
      <c r="N48" s="173" t="s">
        <v>137</v>
      </c>
      <c r="O48" s="173" t="s">
        <v>137</v>
      </c>
      <c r="P48" s="173" t="s">
        <v>137</v>
      </c>
      <c r="Q48" s="173" t="s">
        <v>137</v>
      </c>
      <c r="R48" s="173" t="s">
        <v>137</v>
      </c>
      <c r="S48" s="173" t="s">
        <v>137</v>
      </c>
      <c r="T48" s="173" t="s">
        <v>137</v>
      </c>
      <c r="U48" s="173" t="s">
        <v>137</v>
      </c>
      <c r="V48" s="197">
        <f t="shared" si="9"/>
        <v>19</v>
      </c>
      <c r="W48" s="199"/>
    </row>
    <row r="49" spans="1:26" x14ac:dyDescent="0.25">
      <c r="A49" s="192" t="s">
        <v>57</v>
      </c>
      <c r="B49" s="193" t="s">
        <v>179</v>
      </c>
      <c r="C49" s="206">
        <f t="shared" ref="C49:U49" si="10">COUNTIF(C50:C57,"Đ")</f>
        <v>8</v>
      </c>
      <c r="D49" s="206">
        <f t="shared" si="10"/>
        <v>8</v>
      </c>
      <c r="E49" s="206">
        <f t="shared" si="10"/>
        <v>8</v>
      </c>
      <c r="F49" s="206">
        <f t="shared" si="10"/>
        <v>8</v>
      </c>
      <c r="G49" s="206">
        <f t="shared" si="10"/>
        <v>8</v>
      </c>
      <c r="H49" s="206">
        <f t="shared" si="10"/>
        <v>8</v>
      </c>
      <c r="I49" s="206">
        <f t="shared" si="10"/>
        <v>8</v>
      </c>
      <c r="J49" s="206">
        <f t="shared" si="10"/>
        <v>8</v>
      </c>
      <c r="K49" s="206">
        <f t="shared" si="10"/>
        <v>8</v>
      </c>
      <c r="L49" s="206">
        <f t="shared" si="10"/>
        <v>8</v>
      </c>
      <c r="M49" s="206">
        <f t="shared" si="10"/>
        <v>8</v>
      </c>
      <c r="N49" s="206">
        <f t="shared" si="10"/>
        <v>8</v>
      </c>
      <c r="O49" s="206">
        <f t="shared" si="10"/>
        <v>8</v>
      </c>
      <c r="P49" s="206">
        <f t="shared" si="10"/>
        <v>8</v>
      </c>
      <c r="Q49" s="206">
        <f t="shared" si="10"/>
        <v>8</v>
      </c>
      <c r="R49" s="206">
        <f t="shared" si="10"/>
        <v>8</v>
      </c>
      <c r="S49" s="206">
        <f t="shared" si="10"/>
        <v>8</v>
      </c>
      <c r="T49" s="206">
        <f t="shared" si="10"/>
        <v>8</v>
      </c>
      <c r="U49" s="206">
        <f t="shared" si="10"/>
        <v>8</v>
      </c>
      <c r="V49" s="192">
        <f>SUM(V50:V57)</f>
        <v>152</v>
      </c>
      <c r="W49" s="196">
        <f>V49/8</f>
        <v>19</v>
      </c>
    </row>
    <row r="50" spans="1:26" s="209" customFormat="1" x14ac:dyDescent="0.25">
      <c r="A50" s="197">
        <v>1</v>
      </c>
      <c r="B50" s="205" t="s">
        <v>180</v>
      </c>
      <c r="C50" s="173" t="s">
        <v>137</v>
      </c>
      <c r="D50" s="173" t="s">
        <v>137</v>
      </c>
      <c r="E50" s="173" t="s">
        <v>137</v>
      </c>
      <c r="F50" s="173" t="s">
        <v>137</v>
      </c>
      <c r="G50" s="173" t="s">
        <v>137</v>
      </c>
      <c r="H50" s="173" t="s">
        <v>137</v>
      </c>
      <c r="I50" s="173" t="s">
        <v>137</v>
      </c>
      <c r="J50" s="173" t="s">
        <v>137</v>
      </c>
      <c r="K50" s="173" t="s">
        <v>137</v>
      </c>
      <c r="L50" s="173" t="s">
        <v>137</v>
      </c>
      <c r="M50" s="173" t="s">
        <v>137</v>
      </c>
      <c r="N50" s="173" t="s">
        <v>137</v>
      </c>
      <c r="O50" s="173" t="s">
        <v>137</v>
      </c>
      <c r="P50" s="173" t="s">
        <v>137</v>
      </c>
      <c r="Q50" s="173" t="s">
        <v>137</v>
      </c>
      <c r="R50" s="173" t="s">
        <v>137</v>
      </c>
      <c r="S50" s="173" t="s">
        <v>137</v>
      </c>
      <c r="T50" s="173" t="s">
        <v>137</v>
      </c>
      <c r="U50" s="173" t="s">
        <v>137</v>
      </c>
      <c r="V50" s="197">
        <f t="shared" ref="V50:V57" si="11">COUNTIF(C50:U50,"Đ")</f>
        <v>19</v>
      </c>
      <c r="W50" s="208"/>
    </row>
    <row r="51" spans="1:26" s="209" customFormat="1" x14ac:dyDescent="0.25">
      <c r="A51" s="197">
        <v>2</v>
      </c>
      <c r="B51" s="205" t="s">
        <v>181</v>
      </c>
      <c r="C51" s="173" t="s">
        <v>137</v>
      </c>
      <c r="D51" s="173" t="s">
        <v>137</v>
      </c>
      <c r="E51" s="173" t="s">
        <v>137</v>
      </c>
      <c r="F51" s="173" t="s">
        <v>137</v>
      </c>
      <c r="G51" s="173" t="s">
        <v>137</v>
      </c>
      <c r="H51" s="173" t="s">
        <v>137</v>
      </c>
      <c r="I51" s="173" t="s">
        <v>137</v>
      </c>
      <c r="J51" s="173" t="s">
        <v>137</v>
      </c>
      <c r="K51" s="173" t="s">
        <v>137</v>
      </c>
      <c r="L51" s="173" t="s">
        <v>137</v>
      </c>
      <c r="M51" s="173" t="s">
        <v>137</v>
      </c>
      <c r="N51" s="173" t="s">
        <v>137</v>
      </c>
      <c r="O51" s="173" t="s">
        <v>137</v>
      </c>
      <c r="P51" s="173" t="s">
        <v>137</v>
      </c>
      <c r="Q51" s="173" t="s">
        <v>137</v>
      </c>
      <c r="R51" s="173" t="s">
        <v>137</v>
      </c>
      <c r="S51" s="173" t="s">
        <v>137</v>
      </c>
      <c r="T51" s="173" t="s">
        <v>137</v>
      </c>
      <c r="U51" s="173" t="s">
        <v>137</v>
      </c>
      <c r="V51" s="197">
        <f t="shared" si="11"/>
        <v>19</v>
      </c>
      <c r="W51" s="208"/>
    </row>
    <row r="52" spans="1:26" s="209" customFormat="1" ht="16.5" x14ac:dyDescent="0.25">
      <c r="A52" s="197">
        <v>3</v>
      </c>
      <c r="B52" s="205" t="s">
        <v>182</v>
      </c>
      <c r="C52" s="173" t="s">
        <v>137</v>
      </c>
      <c r="D52" s="173" t="s">
        <v>137</v>
      </c>
      <c r="E52" s="173" t="s">
        <v>137</v>
      </c>
      <c r="F52" s="173" t="s">
        <v>137</v>
      </c>
      <c r="G52" s="173" t="s">
        <v>137</v>
      </c>
      <c r="H52" s="173" t="s">
        <v>137</v>
      </c>
      <c r="I52" s="173" t="s">
        <v>137</v>
      </c>
      <c r="J52" s="173" t="s">
        <v>137</v>
      </c>
      <c r="K52" s="173" t="s">
        <v>137</v>
      </c>
      <c r="L52" s="173" t="s">
        <v>137</v>
      </c>
      <c r="M52" s="173" t="s">
        <v>137</v>
      </c>
      <c r="N52" s="173" t="s">
        <v>137</v>
      </c>
      <c r="O52" s="173" t="s">
        <v>137</v>
      </c>
      <c r="P52" s="173" t="s">
        <v>137</v>
      </c>
      <c r="Q52" s="173" t="s">
        <v>137</v>
      </c>
      <c r="R52" s="173" t="s">
        <v>137</v>
      </c>
      <c r="S52" s="173" t="s">
        <v>137</v>
      </c>
      <c r="T52" s="173" t="s">
        <v>137</v>
      </c>
      <c r="U52" s="173" t="s">
        <v>137</v>
      </c>
      <c r="V52" s="197">
        <f t="shared" si="11"/>
        <v>19</v>
      </c>
      <c r="W52" s="208"/>
      <c r="Y52" s="210"/>
      <c r="Z52" s="211"/>
    </row>
    <row r="53" spans="1:26" s="209" customFormat="1" ht="16.5" x14ac:dyDescent="0.25">
      <c r="A53" s="197">
        <v>4</v>
      </c>
      <c r="B53" s="205" t="s">
        <v>183</v>
      </c>
      <c r="C53" s="173" t="s">
        <v>137</v>
      </c>
      <c r="D53" s="173" t="s">
        <v>137</v>
      </c>
      <c r="E53" s="173" t="s">
        <v>137</v>
      </c>
      <c r="F53" s="173" t="s">
        <v>137</v>
      </c>
      <c r="G53" s="173" t="s">
        <v>137</v>
      </c>
      <c r="H53" s="173" t="s">
        <v>137</v>
      </c>
      <c r="I53" s="173" t="s">
        <v>137</v>
      </c>
      <c r="J53" s="173" t="s">
        <v>137</v>
      </c>
      <c r="K53" s="173" t="s">
        <v>137</v>
      </c>
      <c r="L53" s="173" t="s">
        <v>137</v>
      </c>
      <c r="M53" s="173" t="s">
        <v>137</v>
      </c>
      <c r="N53" s="173" t="s">
        <v>137</v>
      </c>
      <c r="O53" s="173" t="s">
        <v>137</v>
      </c>
      <c r="P53" s="173" t="s">
        <v>137</v>
      </c>
      <c r="Q53" s="173" t="s">
        <v>137</v>
      </c>
      <c r="R53" s="173" t="s">
        <v>137</v>
      </c>
      <c r="S53" s="173" t="s">
        <v>137</v>
      </c>
      <c r="T53" s="173" t="s">
        <v>137</v>
      </c>
      <c r="U53" s="173" t="s">
        <v>137</v>
      </c>
      <c r="V53" s="197">
        <f t="shared" si="11"/>
        <v>19</v>
      </c>
      <c r="W53" s="208"/>
      <c r="Y53" s="210"/>
      <c r="Z53" s="211"/>
    </row>
    <row r="54" spans="1:26" s="209" customFormat="1" ht="16.5" x14ac:dyDescent="0.25">
      <c r="A54" s="197">
        <v>5</v>
      </c>
      <c r="B54" s="205" t="s">
        <v>184</v>
      </c>
      <c r="C54" s="173" t="s">
        <v>137</v>
      </c>
      <c r="D54" s="173" t="s">
        <v>137</v>
      </c>
      <c r="E54" s="173" t="s">
        <v>137</v>
      </c>
      <c r="F54" s="173" t="s">
        <v>137</v>
      </c>
      <c r="G54" s="173" t="s">
        <v>137</v>
      </c>
      <c r="H54" s="173" t="s">
        <v>137</v>
      </c>
      <c r="I54" s="173" t="s">
        <v>137</v>
      </c>
      <c r="J54" s="173" t="s">
        <v>137</v>
      </c>
      <c r="K54" s="173" t="s">
        <v>137</v>
      </c>
      <c r="L54" s="173" t="s">
        <v>137</v>
      </c>
      <c r="M54" s="173" t="s">
        <v>137</v>
      </c>
      <c r="N54" s="173" t="s">
        <v>137</v>
      </c>
      <c r="O54" s="173" t="s">
        <v>137</v>
      </c>
      <c r="P54" s="173" t="s">
        <v>137</v>
      </c>
      <c r="Q54" s="173" t="s">
        <v>137</v>
      </c>
      <c r="R54" s="173" t="s">
        <v>137</v>
      </c>
      <c r="S54" s="173" t="s">
        <v>137</v>
      </c>
      <c r="T54" s="173" t="s">
        <v>137</v>
      </c>
      <c r="U54" s="173" t="s">
        <v>137</v>
      </c>
      <c r="V54" s="197">
        <f t="shared" si="11"/>
        <v>19</v>
      </c>
      <c r="W54" s="208"/>
      <c r="Y54" s="210"/>
      <c r="Z54" s="211"/>
    </row>
    <row r="55" spans="1:26" s="209" customFormat="1" ht="16.5" x14ac:dyDescent="0.25">
      <c r="A55" s="197">
        <v>6</v>
      </c>
      <c r="B55" s="205" t="s">
        <v>185</v>
      </c>
      <c r="C55" s="173" t="s">
        <v>137</v>
      </c>
      <c r="D55" s="173" t="s">
        <v>137</v>
      </c>
      <c r="E55" s="173" t="s">
        <v>137</v>
      </c>
      <c r="F55" s="173" t="s">
        <v>137</v>
      </c>
      <c r="G55" s="173" t="s">
        <v>137</v>
      </c>
      <c r="H55" s="173" t="s">
        <v>137</v>
      </c>
      <c r="I55" s="173" t="s">
        <v>137</v>
      </c>
      <c r="J55" s="173" t="s">
        <v>137</v>
      </c>
      <c r="K55" s="173" t="s">
        <v>137</v>
      </c>
      <c r="L55" s="173" t="s">
        <v>137</v>
      </c>
      <c r="M55" s="173" t="s">
        <v>137</v>
      </c>
      <c r="N55" s="173" t="s">
        <v>137</v>
      </c>
      <c r="O55" s="173" t="s">
        <v>137</v>
      </c>
      <c r="P55" s="173" t="s">
        <v>137</v>
      </c>
      <c r="Q55" s="173" t="s">
        <v>137</v>
      </c>
      <c r="R55" s="173" t="s">
        <v>137</v>
      </c>
      <c r="S55" s="173" t="s">
        <v>137</v>
      </c>
      <c r="T55" s="173" t="s">
        <v>137</v>
      </c>
      <c r="U55" s="173" t="s">
        <v>137</v>
      </c>
      <c r="V55" s="197">
        <f t="shared" si="11"/>
        <v>19</v>
      </c>
      <c r="W55" s="208"/>
      <c r="Y55" s="210"/>
      <c r="Z55" s="211"/>
    </row>
    <row r="56" spans="1:26" s="214" customFormat="1" ht="18.75" x14ac:dyDescent="0.3">
      <c r="A56" s="197">
        <v>7</v>
      </c>
      <c r="B56" s="205" t="s">
        <v>186</v>
      </c>
      <c r="C56" s="173" t="s">
        <v>137</v>
      </c>
      <c r="D56" s="173" t="s">
        <v>137</v>
      </c>
      <c r="E56" s="173" t="s">
        <v>137</v>
      </c>
      <c r="F56" s="173" t="s">
        <v>137</v>
      </c>
      <c r="G56" s="173" t="s">
        <v>137</v>
      </c>
      <c r="H56" s="173" t="s">
        <v>137</v>
      </c>
      <c r="I56" s="173" t="s">
        <v>137</v>
      </c>
      <c r="J56" s="173" t="s">
        <v>137</v>
      </c>
      <c r="K56" s="173" t="s">
        <v>137</v>
      </c>
      <c r="L56" s="173" t="s">
        <v>137</v>
      </c>
      <c r="M56" s="173" t="s">
        <v>137</v>
      </c>
      <c r="N56" s="173" t="s">
        <v>137</v>
      </c>
      <c r="O56" s="173" t="s">
        <v>137</v>
      </c>
      <c r="P56" s="173" t="s">
        <v>137</v>
      </c>
      <c r="Q56" s="173" t="s">
        <v>137</v>
      </c>
      <c r="R56" s="173" t="s">
        <v>137</v>
      </c>
      <c r="S56" s="173" t="s">
        <v>137</v>
      </c>
      <c r="T56" s="173" t="s">
        <v>137</v>
      </c>
      <c r="U56" s="173" t="s">
        <v>137</v>
      </c>
      <c r="V56" s="197">
        <f t="shared" si="11"/>
        <v>19</v>
      </c>
      <c r="W56" s="212"/>
      <c r="X56" s="213"/>
      <c r="Y56" s="210"/>
      <c r="Z56" s="211"/>
    </row>
    <row r="57" spans="1:26" s="214" customFormat="1" ht="16.5" x14ac:dyDescent="0.25">
      <c r="A57" s="197">
        <v>8</v>
      </c>
      <c r="B57" s="205" t="s">
        <v>187</v>
      </c>
      <c r="C57" s="173" t="s">
        <v>137</v>
      </c>
      <c r="D57" s="173" t="s">
        <v>137</v>
      </c>
      <c r="E57" s="173" t="s">
        <v>137</v>
      </c>
      <c r="F57" s="173" t="s">
        <v>137</v>
      </c>
      <c r="G57" s="173" t="s">
        <v>137</v>
      </c>
      <c r="H57" s="173" t="s">
        <v>137</v>
      </c>
      <c r="I57" s="173" t="s">
        <v>137</v>
      </c>
      <c r="J57" s="173" t="s">
        <v>137</v>
      </c>
      <c r="K57" s="173" t="s">
        <v>137</v>
      </c>
      <c r="L57" s="173" t="s">
        <v>137</v>
      </c>
      <c r="M57" s="173" t="s">
        <v>137</v>
      </c>
      <c r="N57" s="173" t="s">
        <v>137</v>
      </c>
      <c r="O57" s="173" t="s">
        <v>137</v>
      </c>
      <c r="P57" s="173" t="s">
        <v>137</v>
      </c>
      <c r="Q57" s="173" t="s">
        <v>137</v>
      </c>
      <c r="R57" s="173" t="s">
        <v>137</v>
      </c>
      <c r="S57" s="173" t="s">
        <v>137</v>
      </c>
      <c r="T57" s="173" t="s">
        <v>137</v>
      </c>
      <c r="U57" s="173" t="s">
        <v>137</v>
      </c>
      <c r="V57" s="197">
        <f t="shared" si="11"/>
        <v>19</v>
      </c>
      <c r="W57" s="212"/>
      <c r="Y57" s="210"/>
      <c r="Z57" s="211"/>
    </row>
    <row r="58" spans="1:26" s="214" customFormat="1" ht="16.5" x14ac:dyDescent="0.25">
      <c r="A58" s="192" t="s">
        <v>84</v>
      </c>
      <c r="B58" s="195" t="s">
        <v>188</v>
      </c>
      <c r="C58" s="194">
        <f t="shared" ref="C58:U58" si="12">COUNTIF(C59:C59,"Đ")</f>
        <v>1</v>
      </c>
      <c r="D58" s="194">
        <f t="shared" si="12"/>
        <v>1</v>
      </c>
      <c r="E58" s="194">
        <f t="shared" si="12"/>
        <v>1</v>
      </c>
      <c r="F58" s="194">
        <f t="shared" si="12"/>
        <v>1</v>
      </c>
      <c r="G58" s="194">
        <f t="shared" si="12"/>
        <v>1</v>
      </c>
      <c r="H58" s="194">
        <f t="shared" si="12"/>
        <v>1</v>
      </c>
      <c r="I58" s="194">
        <f t="shared" si="12"/>
        <v>1</v>
      </c>
      <c r="J58" s="194">
        <f t="shared" si="12"/>
        <v>1</v>
      </c>
      <c r="K58" s="194">
        <f t="shared" si="12"/>
        <v>1</v>
      </c>
      <c r="L58" s="194">
        <f t="shared" si="12"/>
        <v>1</v>
      </c>
      <c r="M58" s="194">
        <f t="shared" si="12"/>
        <v>1</v>
      </c>
      <c r="N58" s="194">
        <f t="shared" si="12"/>
        <v>1</v>
      </c>
      <c r="O58" s="194">
        <f t="shared" si="12"/>
        <v>1</v>
      </c>
      <c r="P58" s="194">
        <f t="shared" si="12"/>
        <v>1</v>
      </c>
      <c r="Q58" s="194">
        <f t="shared" si="12"/>
        <v>1</v>
      </c>
      <c r="R58" s="194">
        <f t="shared" si="12"/>
        <v>1</v>
      </c>
      <c r="S58" s="194">
        <f t="shared" si="12"/>
        <v>1</v>
      </c>
      <c r="T58" s="194">
        <f t="shared" si="12"/>
        <v>1</v>
      </c>
      <c r="U58" s="194">
        <f t="shared" si="12"/>
        <v>1</v>
      </c>
      <c r="V58" s="192">
        <v>19</v>
      </c>
      <c r="W58" s="212"/>
      <c r="Y58" s="210"/>
      <c r="Z58" s="211"/>
    </row>
    <row r="59" spans="1:26" s="209" customFormat="1" ht="16.5" x14ac:dyDescent="0.25">
      <c r="A59" s="197">
        <v>1</v>
      </c>
      <c r="B59" s="205" t="s">
        <v>189</v>
      </c>
      <c r="C59" s="197" t="s">
        <v>137</v>
      </c>
      <c r="D59" s="197" t="s">
        <v>137</v>
      </c>
      <c r="E59" s="197" t="s">
        <v>137</v>
      </c>
      <c r="F59" s="197" t="s">
        <v>137</v>
      </c>
      <c r="G59" s="197" t="s">
        <v>137</v>
      </c>
      <c r="H59" s="197" t="s">
        <v>137</v>
      </c>
      <c r="I59" s="197" t="s">
        <v>137</v>
      </c>
      <c r="J59" s="197" t="s">
        <v>137</v>
      </c>
      <c r="K59" s="197" t="s">
        <v>137</v>
      </c>
      <c r="L59" s="197" t="s">
        <v>137</v>
      </c>
      <c r="M59" s="197" t="s">
        <v>137</v>
      </c>
      <c r="N59" s="197" t="s">
        <v>137</v>
      </c>
      <c r="O59" s="197" t="s">
        <v>137</v>
      </c>
      <c r="P59" s="197" t="s">
        <v>137</v>
      </c>
      <c r="Q59" s="197" t="s">
        <v>137</v>
      </c>
      <c r="R59" s="197" t="s">
        <v>137</v>
      </c>
      <c r="S59" s="197" t="s">
        <v>137</v>
      </c>
      <c r="T59" s="197" t="s">
        <v>137</v>
      </c>
      <c r="U59" s="197" t="s">
        <v>137</v>
      </c>
      <c r="V59" s="197">
        <f>COUNTIF(C59:U59,"Đ")</f>
        <v>19</v>
      </c>
      <c r="W59" s="205">
        <f>V59/1</f>
        <v>19</v>
      </c>
      <c r="X59" s="214"/>
      <c r="Y59" s="210"/>
      <c r="Z59" s="211"/>
    </row>
    <row r="60" spans="1:26" s="209" customFormat="1" ht="16.5" x14ac:dyDescent="0.25">
      <c r="A60" s="203"/>
      <c r="B60" s="215" t="s">
        <v>190</v>
      </c>
      <c r="C60" s="216">
        <f t="shared" ref="C60:U60" si="13">C58+C49+C40+C31+C24+C16+C6</f>
        <v>47</v>
      </c>
      <c r="D60" s="216">
        <f t="shared" si="13"/>
        <v>46</v>
      </c>
      <c r="E60" s="216">
        <f t="shared" si="13"/>
        <v>47</v>
      </c>
      <c r="F60" s="216">
        <f t="shared" si="13"/>
        <v>47</v>
      </c>
      <c r="G60" s="216">
        <f t="shared" si="13"/>
        <v>38</v>
      </c>
      <c r="H60" s="216">
        <f t="shared" si="13"/>
        <v>46</v>
      </c>
      <c r="I60" s="216">
        <f t="shared" si="13"/>
        <v>44</v>
      </c>
      <c r="J60" s="216">
        <f t="shared" si="13"/>
        <v>47</v>
      </c>
      <c r="K60" s="216">
        <f t="shared" si="13"/>
        <v>35</v>
      </c>
      <c r="L60" s="216">
        <f t="shared" si="13"/>
        <v>29</v>
      </c>
      <c r="M60" s="216">
        <f t="shared" si="13"/>
        <v>32</v>
      </c>
      <c r="N60" s="216">
        <f t="shared" si="13"/>
        <v>47</v>
      </c>
      <c r="O60" s="216">
        <f t="shared" si="13"/>
        <v>37</v>
      </c>
      <c r="P60" s="216">
        <f t="shared" si="13"/>
        <v>44</v>
      </c>
      <c r="Q60" s="216">
        <f t="shared" si="13"/>
        <v>40</v>
      </c>
      <c r="R60" s="216">
        <f t="shared" si="13"/>
        <v>46</v>
      </c>
      <c r="S60" s="216">
        <f t="shared" si="13"/>
        <v>35</v>
      </c>
      <c r="T60" s="216">
        <f t="shared" si="13"/>
        <v>36</v>
      </c>
      <c r="U60" s="216">
        <f t="shared" si="13"/>
        <v>45</v>
      </c>
      <c r="V60" s="216">
        <f>SUM(C60:U60)</f>
        <v>788</v>
      </c>
      <c r="W60" s="217">
        <f>V60/47</f>
        <v>16.76595744680851</v>
      </c>
      <c r="X60" s="218"/>
      <c r="Y60" s="210"/>
      <c r="Z60" s="211"/>
    </row>
    <row r="61" spans="1:26" s="214" customFormat="1" ht="16.5" x14ac:dyDescent="0.25">
      <c r="A61" s="212"/>
      <c r="B61" s="208" t="s">
        <v>191</v>
      </c>
      <c r="C61" s="219">
        <f>C60/47*100</f>
        <v>100</v>
      </c>
      <c r="D61" s="220">
        <f t="shared" ref="D61:U61" si="14">D60/47*100</f>
        <v>97.872340425531917</v>
      </c>
      <c r="E61" s="220">
        <f t="shared" si="14"/>
        <v>100</v>
      </c>
      <c r="F61" s="219">
        <f t="shared" si="14"/>
        <v>100</v>
      </c>
      <c r="G61" s="220">
        <f t="shared" si="14"/>
        <v>80.851063829787222</v>
      </c>
      <c r="H61" s="220">
        <f t="shared" si="14"/>
        <v>97.872340425531917</v>
      </c>
      <c r="I61" s="220">
        <f t="shared" si="14"/>
        <v>93.61702127659575</v>
      </c>
      <c r="J61" s="219">
        <f t="shared" si="14"/>
        <v>100</v>
      </c>
      <c r="K61" s="220">
        <f t="shared" si="14"/>
        <v>74.468085106382972</v>
      </c>
      <c r="L61" s="221">
        <f t="shared" si="14"/>
        <v>61.702127659574465</v>
      </c>
      <c r="M61" s="220">
        <f t="shared" si="14"/>
        <v>68.085106382978722</v>
      </c>
      <c r="N61" s="220">
        <f t="shared" si="14"/>
        <v>100</v>
      </c>
      <c r="O61" s="220">
        <f t="shared" si="14"/>
        <v>78.723404255319153</v>
      </c>
      <c r="P61" s="220">
        <f t="shared" si="14"/>
        <v>93.61702127659575</v>
      </c>
      <c r="Q61" s="220">
        <f t="shared" si="14"/>
        <v>85.106382978723403</v>
      </c>
      <c r="R61" s="220">
        <f t="shared" si="14"/>
        <v>97.872340425531917</v>
      </c>
      <c r="S61" s="220">
        <f t="shared" si="14"/>
        <v>74.468085106382972</v>
      </c>
      <c r="T61" s="220">
        <f t="shared" si="14"/>
        <v>76.59574468085107</v>
      </c>
      <c r="U61" s="220">
        <f t="shared" si="14"/>
        <v>95.744680851063833</v>
      </c>
      <c r="V61" s="219"/>
      <c r="W61" s="219"/>
      <c r="Y61" s="210"/>
      <c r="Z61" s="211"/>
    </row>
    <row r="62" spans="1:26" ht="16.5" x14ac:dyDescent="0.25">
      <c r="W62" s="223"/>
      <c r="Y62" s="210"/>
      <c r="Z62" s="211"/>
    </row>
    <row r="63" spans="1:26" ht="16.5" x14ac:dyDescent="0.25">
      <c r="A63" s="200"/>
      <c r="Y63" s="210"/>
      <c r="Z63" s="211"/>
    </row>
    <row r="64" spans="1:26" ht="16.5" x14ac:dyDescent="0.25">
      <c r="Y64" s="210"/>
      <c r="Z64" s="211"/>
    </row>
    <row r="65" spans="25:26" s="162" customFormat="1" ht="16.5" x14ac:dyDescent="0.25">
      <c r="Y65" s="210"/>
      <c r="Z65" s="211"/>
    </row>
    <row r="66" spans="25:26" s="162" customFormat="1" ht="16.5" x14ac:dyDescent="0.25">
      <c r="Y66" s="210"/>
      <c r="Z66" s="211"/>
    </row>
    <row r="67" spans="25:26" s="162" customFormat="1" ht="16.5" x14ac:dyDescent="0.25">
      <c r="Y67" s="210"/>
      <c r="Z67" s="211"/>
    </row>
    <row r="68" spans="25:26" s="162" customFormat="1" ht="16.5" x14ac:dyDescent="0.25">
      <c r="Y68" s="210"/>
      <c r="Z68" s="211"/>
    </row>
    <row r="69" spans="25:26" s="162" customFormat="1" ht="16.5" x14ac:dyDescent="0.25">
      <c r="Y69" s="210"/>
      <c r="Z69" s="211"/>
    </row>
    <row r="70" spans="25:26" s="162" customFormat="1" ht="16.5" x14ac:dyDescent="0.25">
      <c r="Y70" s="210"/>
      <c r="Z70" s="211"/>
    </row>
  </sheetData>
  <mergeCells count="7">
    <mergeCell ref="A4:A5"/>
    <mergeCell ref="B4:B5"/>
    <mergeCell ref="Y25:Y30"/>
    <mergeCell ref="A1:B1"/>
    <mergeCell ref="T1:V1"/>
    <mergeCell ref="B2:V2"/>
    <mergeCell ref="A3:W3"/>
  </mergeCells>
  <phoneticPr fontId="23" type="noConversion"/>
  <pageMargins left="0.74803149606299202" right="0.74803149606299202" top="0.78740157480314998" bottom="0.78740157480314998" header="0.511811023622047" footer="0.511811023622047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3"/>
  <sheetViews>
    <sheetView topLeftCell="A7" zoomScale="84" zoomScaleNormal="84" workbookViewId="0">
      <selection activeCell="I14" sqref="I14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6" width="8" style="9" customWidth="1"/>
    <col min="7" max="7" width="9.42578125" style="9" customWidth="1"/>
    <col min="8" max="8" width="9.42578125" style="9" bestFit="1" customWidth="1"/>
    <col min="9" max="9" width="8" style="9" customWidth="1"/>
    <col min="10" max="10" width="9.42578125" style="9" bestFit="1" customWidth="1"/>
    <col min="11" max="11" width="11.140625" style="9" bestFit="1" customWidth="1"/>
    <col min="12" max="12" width="10.5703125" style="9" bestFit="1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16384" width="9.140625" style="9"/>
  </cols>
  <sheetData>
    <row r="1" spans="1:27" ht="21" customHeight="1" x14ac:dyDescent="0.25">
      <c r="A1" s="133" t="s">
        <v>80</v>
      </c>
      <c r="B1" s="133"/>
    </row>
    <row r="2" spans="1:27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7" ht="14.25" customHeight="1" x14ac:dyDescent="0.25">
      <c r="A3" s="11"/>
      <c r="B3" s="11"/>
    </row>
    <row r="4" spans="1:27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27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27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38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27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48" t="s">
        <v>34</v>
      </c>
      <c r="K7" s="139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</row>
    <row r="8" spans="1:27" ht="24.75" customHeight="1" x14ac:dyDescent="0.25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49"/>
      <c r="K8" s="139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</row>
    <row r="9" spans="1:27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97</v>
      </c>
      <c r="I9" s="150"/>
      <c r="J9" s="150"/>
      <c r="K9" s="140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</row>
    <row r="10" spans="1:27" ht="24.75" customHeight="1" x14ac:dyDescent="0.25">
      <c r="A10" s="16"/>
      <c r="B10" s="16" t="s">
        <v>41</v>
      </c>
      <c r="C10" s="38"/>
      <c r="D10" s="39">
        <f>E10+J10+K10+L10+M10+N10+O10</f>
        <v>10</v>
      </c>
      <c r="E10" s="40">
        <f>SUM(F10:I10)</f>
        <v>10</v>
      </c>
      <c r="F10" s="41">
        <f t="shared" ref="F10:O10" si="0">SUM(F11:F15)+SUM(F28:F41)</f>
        <v>0</v>
      </c>
      <c r="G10" s="41">
        <f>SUM(G11:G15)+SUM(G28:G41)</f>
        <v>0</v>
      </c>
      <c r="H10" s="41">
        <f t="shared" si="0"/>
        <v>0</v>
      </c>
      <c r="I10" s="41">
        <f t="shared" si="0"/>
        <v>10</v>
      </c>
      <c r="J10" s="41">
        <f>SUM(J11:J15)+SUM(J28:J41)</f>
        <v>0</v>
      </c>
      <c r="K10" s="41">
        <f>SUM(K11:K15)+SUM(K28:K41)</f>
        <v>0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39"/>
      <c r="Q10" s="40"/>
      <c r="R10" s="41"/>
      <c r="S10" s="41"/>
      <c r="T10" s="41"/>
      <c r="U10" s="40"/>
      <c r="V10" s="39"/>
      <c r="W10" s="39"/>
      <c r="X10" s="43"/>
      <c r="Y10" s="39"/>
      <c r="Z10" s="44"/>
      <c r="AA10" s="45"/>
    </row>
    <row r="11" spans="1:27" ht="31.5" x14ac:dyDescent="0.25">
      <c r="A11" s="46">
        <v>1</v>
      </c>
      <c r="B11" s="47" t="s">
        <v>42</v>
      </c>
      <c r="C11" s="38"/>
      <c r="D11" s="39">
        <f t="shared" ref="D11:D39" si="1">E11+J11+K11+L11+M11+N11+O11</f>
        <v>0</v>
      </c>
      <c r="E11" s="40">
        <f t="shared" ref="E11:E41" si="2">SUM(F11:I11)</f>
        <v>0</v>
      </c>
      <c r="F11" s="41"/>
      <c r="G11" s="41"/>
      <c r="H11" s="41"/>
      <c r="I11" s="41"/>
      <c r="J11" s="41"/>
      <c r="K11" s="39"/>
      <c r="L11" s="39"/>
      <c r="M11" s="39"/>
      <c r="N11" s="39"/>
      <c r="O11" s="39"/>
      <c r="P11" s="39"/>
      <c r="Q11" s="41"/>
      <c r="R11" s="41"/>
      <c r="S11" s="41"/>
      <c r="T11" s="41"/>
      <c r="U11" s="41"/>
      <c r="V11" s="39"/>
      <c r="W11" s="39"/>
      <c r="X11" s="39"/>
      <c r="Y11" s="39"/>
      <c r="Z11" s="38"/>
    </row>
    <row r="12" spans="1:27" ht="31.5" x14ac:dyDescent="0.25">
      <c r="A12" s="46">
        <v>2</v>
      </c>
      <c r="B12" s="47" t="s">
        <v>43</v>
      </c>
      <c r="C12" s="38"/>
      <c r="D12" s="39">
        <f t="shared" si="1"/>
        <v>0</v>
      </c>
      <c r="E12" s="40">
        <f t="shared" si="2"/>
        <v>0</v>
      </c>
      <c r="F12" s="41"/>
      <c r="G12" s="41"/>
      <c r="H12" s="41"/>
      <c r="I12" s="41"/>
      <c r="J12" s="41"/>
      <c r="K12" s="39"/>
      <c r="L12" s="39"/>
      <c r="M12" s="39"/>
      <c r="N12" s="39"/>
      <c r="O12" s="39"/>
      <c r="P12" s="39"/>
      <c r="Q12" s="41"/>
      <c r="R12" s="41"/>
      <c r="S12" s="41"/>
      <c r="T12" s="41"/>
      <c r="U12" s="41"/>
      <c r="V12" s="39"/>
      <c r="W12" s="39"/>
      <c r="X12" s="39"/>
      <c r="Y12" s="39"/>
      <c r="Z12" s="38"/>
    </row>
    <row r="13" spans="1:27" ht="31.5" customHeight="1" x14ac:dyDescent="0.25">
      <c r="A13" s="46">
        <v>3</v>
      </c>
      <c r="B13" s="47" t="s">
        <v>44</v>
      </c>
      <c r="C13" s="38"/>
      <c r="D13" s="39">
        <f t="shared" si="1"/>
        <v>10</v>
      </c>
      <c r="E13" s="40">
        <f t="shared" si="2"/>
        <v>10</v>
      </c>
      <c r="F13" s="41"/>
      <c r="G13" s="41"/>
      <c r="H13" s="41"/>
      <c r="I13" s="41">
        <v>10</v>
      </c>
      <c r="J13" s="41"/>
      <c r="K13" s="39"/>
      <c r="L13" s="39"/>
      <c r="M13" s="39"/>
      <c r="N13" s="39"/>
      <c r="O13" s="39"/>
      <c r="P13" s="39"/>
      <c r="Q13" s="41"/>
      <c r="R13" s="41"/>
      <c r="S13" s="41"/>
      <c r="T13" s="41"/>
      <c r="U13" s="41"/>
      <c r="V13" s="39"/>
      <c r="W13" s="39"/>
      <c r="X13" s="39"/>
      <c r="Y13" s="39"/>
      <c r="Z13" s="38"/>
    </row>
    <row r="14" spans="1:27" ht="31.5" x14ac:dyDescent="0.25">
      <c r="A14" s="46">
        <v>4</v>
      </c>
      <c r="B14" s="47" t="s">
        <v>91</v>
      </c>
      <c r="C14" s="38"/>
      <c r="D14" s="39">
        <f t="shared" si="1"/>
        <v>0</v>
      </c>
      <c r="E14" s="40">
        <f t="shared" si="2"/>
        <v>0</v>
      </c>
      <c r="F14" s="41"/>
      <c r="G14" s="41"/>
      <c r="H14" s="41"/>
      <c r="I14" s="41"/>
      <c r="J14" s="41"/>
      <c r="K14" s="39"/>
      <c r="L14" s="39"/>
      <c r="M14" s="39"/>
      <c r="N14" s="39"/>
      <c r="O14" s="39"/>
      <c r="P14" s="39"/>
      <c r="Q14" s="41"/>
      <c r="R14" s="41"/>
      <c r="S14" s="41"/>
      <c r="T14" s="41"/>
      <c r="U14" s="41"/>
      <c r="V14" s="39"/>
      <c r="W14" s="39"/>
      <c r="X14" s="39"/>
      <c r="Y14" s="39"/>
      <c r="Z14" s="38"/>
    </row>
    <row r="15" spans="1:27" ht="31.5" x14ac:dyDescent="0.25">
      <c r="A15" s="46">
        <v>5</v>
      </c>
      <c r="B15" s="47" t="s">
        <v>45</v>
      </c>
      <c r="C15" s="38"/>
      <c r="D15" s="39">
        <f t="shared" si="1"/>
        <v>0</v>
      </c>
      <c r="E15" s="40">
        <f t="shared" si="2"/>
        <v>0</v>
      </c>
      <c r="F15" s="41">
        <f t="shared" ref="F15:O15" si="3">SUM(F16:F27)</f>
        <v>0</v>
      </c>
      <c r="G15" s="41">
        <f t="shared" si="3"/>
        <v>0</v>
      </c>
      <c r="H15" s="41">
        <f>SUM(H16:H27)</f>
        <v>0</v>
      </c>
      <c r="I15" s="41">
        <f t="shared" si="3"/>
        <v>0</v>
      </c>
      <c r="J15" s="41">
        <f>SUM(J16:J27)</f>
        <v>0</v>
      </c>
      <c r="K15" s="41">
        <f t="shared" si="3"/>
        <v>0</v>
      </c>
      <c r="L15" s="41">
        <f t="shared" si="3"/>
        <v>0</v>
      </c>
      <c r="M15" s="41">
        <f t="shared" si="3"/>
        <v>0</v>
      </c>
      <c r="N15" s="41">
        <f t="shared" si="3"/>
        <v>0</v>
      </c>
      <c r="O15" s="41">
        <f t="shared" si="3"/>
        <v>0</v>
      </c>
      <c r="P15" s="39"/>
      <c r="Q15" s="41"/>
      <c r="R15" s="41"/>
      <c r="S15" s="41"/>
      <c r="T15" s="41"/>
      <c r="U15" s="41"/>
      <c r="V15" s="39"/>
      <c r="W15" s="39"/>
      <c r="X15" s="39"/>
      <c r="Y15" s="39"/>
      <c r="Z15" s="38"/>
    </row>
    <row r="16" spans="1:27" x14ac:dyDescent="0.25">
      <c r="A16" s="49" t="s">
        <v>58</v>
      </c>
      <c r="B16" s="50" t="s">
        <v>46</v>
      </c>
      <c r="C16" s="51"/>
      <c r="D16" s="39">
        <f t="shared" si="1"/>
        <v>0</v>
      </c>
      <c r="E16" s="40">
        <f t="shared" si="2"/>
        <v>0</v>
      </c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1"/>
    </row>
    <row r="17" spans="1:26" x14ac:dyDescent="0.25">
      <c r="A17" s="49" t="s">
        <v>59</v>
      </c>
      <c r="B17" s="50" t="s">
        <v>47</v>
      </c>
      <c r="C17" s="51"/>
      <c r="D17" s="39">
        <f t="shared" si="1"/>
        <v>0</v>
      </c>
      <c r="E17" s="40">
        <f t="shared" si="2"/>
        <v>0</v>
      </c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12" customFormat="1" x14ac:dyDescent="0.25">
      <c r="A18" s="49" t="s">
        <v>60</v>
      </c>
      <c r="B18" s="50" t="s">
        <v>48</v>
      </c>
      <c r="C18" s="52"/>
      <c r="D18" s="39">
        <f t="shared" si="1"/>
        <v>0</v>
      </c>
      <c r="E18" s="40">
        <f t="shared" si="2"/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2" customFormat="1" x14ac:dyDescent="0.25">
      <c r="A19" s="49" t="s">
        <v>61</v>
      </c>
      <c r="B19" s="50" t="s">
        <v>22</v>
      </c>
      <c r="C19" s="52"/>
      <c r="D19" s="39">
        <f t="shared" si="1"/>
        <v>0</v>
      </c>
      <c r="E19" s="40">
        <f t="shared" si="2"/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2" customFormat="1" x14ac:dyDescent="0.25">
      <c r="A20" s="49" t="s">
        <v>62</v>
      </c>
      <c r="B20" s="50" t="s">
        <v>49</v>
      </c>
      <c r="C20" s="52"/>
      <c r="D20" s="39">
        <f t="shared" si="1"/>
        <v>0</v>
      </c>
      <c r="E20" s="40">
        <f t="shared" si="2"/>
        <v>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2" customFormat="1" x14ac:dyDescent="0.25">
      <c r="A21" s="49" t="s">
        <v>63</v>
      </c>
      <c r="B21" s="50" t="s">
        <v>50</v>
      </c>
      <c r="C21" s="52"/>
      <c r="D21" s="39">
        <f t="shared" si="1"/>
        <v>0</v>
      </c>
      <c r="E21" s="40">
        <f t="shared" si="2"/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2" customFormat="1" ht="15" customHeight="1" x14ac:dyDescent="0.25">
      <c r="A22" s="49" t="s">
        <v>64</v>
      </c>
      <c r="B22" s="50" t="s">
        <v>76</v>
      </c>
      <c r="C22" s="52"/>
      <c r="D22" s="39">
        <f t="shared" si="1"/>
        <v>0</v>
      </c>
      <c r="E22" s="40">
        <f t="shared" si="2"/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2" customFormat="1" x14ac:dyDescent="0.25">
      <c r="A23" s="49" t="s">
        <v>65</v>
      </c>
      <c r="B23" s="50" t="s">
        <v>23</v>
      </c>
      <c r="C23" s="52"/>
      <c r="D23" s="39">
        <f t="shared" si="1"/>
        <v>0</v>
      </c>
      <c r="E23" s="40">
        <f t="shared" si="2"/>
        <v>0</v>
      </c>
      <c r="F23" s="52"/>
      <c r="G23" s="52"/>
      <c r="H23" s="58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31.5" x14ac:dyDescent="0.25">
      <c r="A24" s="49" t="s">
        <v>66</v>
      </c>
      <c r="B24" s="50" t="s">
        <v>51</v>
      </c>
      <c r="C24" s="52"/>
      <c r="D24" s="39">
        <f t="shared" si="1"/>
        <v>0</v>
      </c>
      <c r="E24" s="40">
        <f t="shared" si="2"/>
        <v>0</v>
      </c>
      <c r="F24" s="52"/>
      <c r="G24" s="52"/>
      <c r="H24" s="56"/>
      <c r="I24" s="52"/>
      <c r="J24" s="6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12" customFormat="1" ht="31.5" x14ac:dyDescent="0.25">
      <c r="A25" s="49" t="s">
        <v>77</v>
      </c>
      <c r="B25" s="50" t="s">
        <v>52</v>
      </c>
      <c r="C25" s="52"/>
      <c r="D25" s="39">
        <f t="shared" si="1"/>
        <v>0</v>
      </c>
      <c r="E25" s="40">
        <f t="shared" si="2"/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12" customFormat="1" ht="31.5" x14ac:dyDescent="0.25">
      <c r="A26" s="49" t="s">
        <v>78</v>
      </c>
      <c r="B26" s="50" t="s">
        <v>38</v>
      </c>
      <c r="C26" s="52"/>
      <c r="D26" s="39">
        <f t="shared" si="1"/>
        <v>0</v>
      </c>
      <c r="E26" s="40">
        <f t="shared" si="2"/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12" customFormat="1" ht="31.5" x14ac:dyDescent="0.25">
      <c r="A27" s="49" t="s">
        <v>79</v>
      </c>
      <c r="B27" s="50" t="s">
        <v>93</v>
      </c>
      <c r="C27" s="52"/>
      <c r="D27" s="39">
        <f t="shared" si="1"/>
        <v>0</v>
      </c>
      <c r="E27" s="40">
        <f t="shared" si="2"/>
        <v>0</v>
      </c>
      <c r="F27" s="52"/>
      <c r="G27" s="52"/>
      <c r="H27" s="56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6" s="12" customFormat="1" ht="31.5" x14ac:dyDescent="0.25">
      <c r="A28" s="46">
        <v>6</v>
      </c>
      <c r="B28" s="47" t="s">
        <v>53</v>
      </c>
      <c r="C28" s="52"/>
      <c r="D28" s="39">
        <f>E28+J28+K28+L28+M28+N28+O28</f>
        <v>0</v>
      </c>
      <c r="E28" s="40">
        <f t="shared" si="2"/>
        <v>0</v>
      </c>
      <c r="F28" s="52"/>
      <c r="G28" s="52"/>
      <c r="H28" s="52"/>
      <c r="I28" s="56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12" customFormat="1" ht="35.25" customHeight="1" x14ac:dyDescent="0.25">
      <c r="A29" s="46">
        <v>7</v>
      </c>
      <c r="B29" s="47" t="s">
        <v>54</v>
      </c>
      <c r="C29" s="52"/>
      <c r="D29" s="39">
        <f t="shared" si="1"/>
        <v>0</v>
      </c>
      <c r="E29" s="40">
        <f t="shared" si="2"/>
        <v>0</v>
      </c>
      <c r="F29" s="52"/>
      <c r="G29" s="52"/>
      <c r="H29" s="52"/>
      <c r="I29" s="6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12" customFormat="1" ht="33" customHeight="1" x14ac:dyDescent="0.25">
      <c r="A30" s="46">
        <v>8</v>
      </c>
      <c r="B30" s="63" t="s">
        <v>94</v>
      </c>
      <c r="C30" s="52"/>
      <c r="D30" s="39">
        <f t="shared" si="1"/>
        <v>0</v>
      </c>
      <c r="E30" s="40">
        <f t="shared" si="2"/>
        <v>0</v>
      </c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61"/>
    </row>
    <row r="31" spans="1:26" s="12" customFormat="1" x14ac:dyDescent="0.25">
      <c r="A31" s="46">
        <v>9</v>
      </c>
      <c r="B31" s="47" t="s">
        <v>75</v>
      </c>
      <c r="C31" s="52"/>
      <c r="D31" s="39">
        <f>E31+J31+K31+L31+M31+N31+O31</f>
        <v>0</v>
      </c>
      <c r="E31" s="40">
        <f t="shared" si="2"/>
        <v>0</v>
      </c>
      <c r="F31" s="52"/>
      <c r="G31" s="52"/>
      <c r="H31" s="52"/>
      <c r="I31" s="59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12" customFormat="1" ht="35.25" customHeight="1" x14ac:dyDescent="0.25">
      <c r="A32" s="46">
        <v>10</v>
      </c>
      <c r="B32" s="47" t="s">
        <v>55</v>
      </c>
      <c r="C32" s="52"/>
      <c r="D32" s="39">
        <f t="shared" si="1"/>
        <v>0</v>
      </c>
      <c r="E32" s="40">
        <f t="shared" si="2"/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19" customFormat="1" ht="36" customHeight="1" x14ac:dyDescent="0.25">
      <c r="A33" s="46">
        <v>11</v>
      </c>
      <c r="B33" s="47" t="s">
        <v>67</v>
      </c>
      <c r="C33" s="61"/>
      <c r="D33" s="39">
        <f t="shared" si="1"/>
        <v>0</v>
      </c>
      <c r="E33" s="40">
        <f t="shared" si="2"/>
        <v>0</v>
      </c>
      <c r="F33" s="61"/>
      <c r="G33" s="61"/>
      <c r="H33" s="61"/>
      <c r="I33" s="62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12" customFormat="1" ht="30.75" customHeight="1" x14ac:dyDescent="0.25">
      <c r="A34" s="46">
        <v>12</v>
      </c>
      <c r="B34" s="47" t="s">
        <v>68</v>
      </c>
      <c r="C34" s="52"/>
      <c r="D34" s="39">
        <f t="shared" si="1"/>
        <v>0</v>
      </c>
      <c r="E34" s="40">
        <f t="shared" si="2"/>
        <v>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2" customFormat="1" x14ac:dyDescent="0.25">
      <c r="A35" s="46">
        <v>13</v>
      </c>
      <c r="B35" s="47" t="s">
        <v>69</v>
      </c>
      <c r="C35" s="52"/>
      <c r="D35" s="39">
        <f t="shared" si="1"/>
        <v>0</v>
      </c>
      <c r="E35" s="40">
        <f t="shared" si="2"/>
        <v>0</v>
      </c>
      <c r="F35" s="52"/>
      <c r="G35" s="52"/>
      <c r="H35" s="52"/>
      <c r="I35" s="6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2" customFormat="1" ht="52.5" customHeight="1" x14ac:dyDescent="0.25">
      <c r="A36" s="46">
        <v>14</v>
      </c>
      <c r="B36" s="47" t="s">
        <v>70</v>
      </c>
      <c r="C36" s="52"/>
      <c r="D36" s="39">
        <f t="shared" si="1"/>
        <v>0</v>
      </c>
      <c r="E36" s="40">
        <f t="shared" si="2"/>
        <v>0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12" customFormat="1" ht="18.75" customHeight="1" x14ac:dyDescent="0.25">
      <c r="A37" s="46">
        <v>15</v>
      </c>
      <c r="B37" s="47" t="s">
        <v>71</v>
      </c>
      <c r="C37" s="52"/>
      <c r="D37" s="39">
        <f t="shared" si="1"/>
        <v>0</v>
      </c>
      <c r="E37" s="40">
        <f t="shared" si="2"/>
        <v>0</v>
      </c>
      <c r="F37" s="52"/>
      <c r="G37" s="52"/>
      <c r="H37" s="52"/>
      <c r="I37" s="6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12" customFormat="1" ht="50.25" customHeight="1" x14ac:dyDescent="0.25">
      <c r="A38" s="46">
        <v>16</v>
      </c>
      <c r="B38" s="47" t="s">
        <v>72</v>
      </c>
      <c r="C38" s="52"/>
      <c r="D38" s="39">
        <f t="shared" si="1"/>
        <v>0</v>
      </c>
      <c r="E38" s="40">
        <f t="shared" si="2"/>
        <v>0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12" customFormat="1" ht="48.75" customHeight="1" x14ac:dyDescent="0.25">
      <c r="A39" s="46">
        <v>17</v>
      </c>
      <c r="B39" s="47" t="s">
        <v>73</v>
      </c>
      <c r="C39" s="52"/>
      <c r="D39" s="39">
        <f t="shared" si="1"/>
        <v>0</v>
      </c>
      <c r="E39" s="40">
        <f t="shared" si="2"/>
        <v>0</v>
      </c>
      <c r="F39" s="52"/>
      <c r="G39" s="52"/>
      <c r="H39" s="52"/>
      <c r="I39" s="59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s="12" customFormat="1" ht="48.75" customHeight="1" x14ac:dyDescent="0.25">
      <c r="A40" s="46">
        <v>18</v>
      </c>
      <c r="B40" s="47" t="s">
        <v>96</v>
      </c>
      <c r="C40" s="52"/>
      <c r="D40" s="39">
        <f>E40+J40+K40+L40+M40+N40+O40</f>
        <v>0</v>
      </c>
      <c r="E40" s="40">
        <f t="shared" si="2"/>
        <v>0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12" customFormat="1" ht="18.75" customHeight="1" x14ac:dyDescent="0.25">
      <c r="A41" s="46">
        <v>19</v>
      </c>
      <c r="B41" s="47" t="s">
        <v>74</v>
      </c>
      <c r="C41" s="52"/>
      <c r="D41" s="39">
        <f>E41+J41+K41+L41+M41+N41+O41</f>
        <v>0</v>
      </c>
      <c r="E41" s="40">
        <f t="shared" si="2"/>
        <v>0</v>
      </c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3" spans="1:26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45" top="0.75" bottom="0.75" header="0.3" footer="0.3"/>
  <pageSetup paperSize="9" scale="8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3"/>
  <sheetViews>
    <sheetView topLeftCell="A7" zoomScale="84" zoomScaleNormal="84" workbookViewId="0">
      <pane ySplit="3" topLeftCell="A31" activePane="bottomLeft" state="frozen"/>
      <selection activeCell="A7" sqref="A7"/>
      <selection pane="bottomLeft" activeCell="I28" sqref="I28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6" width="8" style="9" customWidth="1"/>
    <col min="7" max="7" width="9.42578125" style="9" customWidth="1"/>
    <col min="8" max="8" width="9.42578125" style="9" bestFit="1" customWidth="1"/>
    <col min="9" max="9" width="8.7109375" style="9" customWidth="1"/>
    <col min="10" max="10" width="9.42578125" style="9" bestFit="1" customWidth="1"/>
    <col min="11" max="11" width="11.140625" style="9" bestFit="1" customWidth="1"/>
    <col min="12" max="12" width="10.5703125" style="9" bestFit="1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27" width="10.42578125" style="9" bestFit="1" customWidth="1"/>
    <col min="28" max="28" width="10.7109375" style="9" customWidth="1"/>
    <col min="29" max="16384" width="9.140625" style="9"/>
  </cols>
  <sheetData>
    <row r="1" spans="1:28" ht="21" customHeight="1" x14ac:dyDescent="0.25">
      <c r="A1" s="133" t="s">
        <v>80</v>
      </c>
      <c r="B1" s="133"/>
    </row>
    <row r="2" spans="1:28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8" ht="14.25" customHeight="1" x14ac:dyDescent="0.25">
      <c r="A3" s="11"/>
      <c r="B3" s="11"/>
    </row>
    <row r="4" spans="1:28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28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28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38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28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48" t="s">
        <v>34</v>
      </c>
      <c r="K7" s="139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</row>
    <row r="8" spans="1:28" ht="24.75" customHeight="1" x14ac:dyDescent="0.25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49"/>
      <c r="K8" s="139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</row>
    <row r="9" spans="1:28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90</v>
      </c>
      <c r="I9" s="150"/>
      <c r="J9" s="150"/>
      <c r="K9" s="140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</row>
    <row r="10" spans="1:28" ht="24.75" customHeight="1" x14ac:dyDescent="0.25">
      <c r="A10" s="16"/>
      <c r="B10" s="16" t="s">
        <v>41</v>
      </c>
      <c r="C10" s="76"/>
      <c r="D10" s="71">
        <f>E10+J10+K10+L10+M10+N10+O10</f>
        <v>1783</v>
      </c>
      <c r="E10" s="72">
        <f>SUM(F10:I10)</f>
        <v>1783</v>
      </c>
      <c r="F10" s="73">
        <f t="shared" ref="F10:O10" si="0">SUM(F11:F15)+SUM(F28:F41)</f>
        <v>0</v>
      </c>
      <c r="G10" s="73">
        <f>SUM(G11:G15)+SUM(G28:G41)</f>
        <v>0</v>
      </c>
      <c r="H10" s="73">
        <f t="shared" si="0"/>
        <v>0</v>
      </c>
      <c r="I10" s="73">
        <f>SUM(I11:I15)+SUM(I28:I40)</f>
        <v>1783</v>
      </c>
      <c r="J10" s="73">
        <f>SUM(J11:J15)+SUM(J28:J41)</f>
        <v>0</v>
      </c>
      <c r="K10" s="73">
        <f>SUM(K11:K15)+SUM(K28:K41)</f>
        <v>0</v>
      </c>
      <c r="L10" s="73">
        <f t="shared" si="0"/>
        <v>0</v>
      </c>
      <c r="M10" s="73">
        <f t="shared" si="0"/>
        <v>0</v>
      </c>
      <c r="N10" s="73">
        <f t="shared" si="0"/>
        <v>0</v>
      </c>
      <c r="O10" s="73">
        <f t="shared" si="0"/>
        <v>0</v>
      </c>
      <c r="P10" s="71"/>
      <c r="Q10" s="72"/>
      <c r="R10" s="73"/>
      <c r="S10" s="73"/>
      <c r="T10" s="73"/>
      <c r="U10" s="72"/>
      <c r="V10" s="71"/>
      <c r="W10" s="71"/>
      <c r="X10" s="74"/>
      <c r="Y10" s="71"/>
      <c r="Z10" s="75"/>
      <c r="AA10" s="96"/>
      <c r="AB10" s="96"/>
    </row>
    <row r="11" spans="1:28" ht="31.5" x14ac:dyDescent="0.25">
      <c r="A11" s="46">
        <v>1</v>
      </c>
      <c r="B11" s="47" t="s">
        <v>42</v>
      </c>
      <c r="C11" s="76"/>
      <c r="D11" s="71">
        <f t="shared" ref="D11:D39" si="1">E11+J11+K11+L11+M11+N11+O11</f>
        <v>0</v>
      </c>
      <c r="E11" s="72">
        <f t="shared" ref="E11:E41" si="2">SUM(F11:I11)</f>
        <v>0</v>
      </c>
      <c r="F11" s="73"/>
      <c r="G11" s="73"/>
      <c r="H11" s="73"/>
      <c r="I11" s="73"/>
      <c r="J11" s="73"/>
      <c r="K11" s="71"/>
      <c r="L11" s="71"/>
      <c r="M11" s="71"/>
      <c r="N11" s="71"/>
      <c r="O11" s="71"/>
      <c r="P11" s="71"/>
      <c r="Q11" s="73"/>
      <c r="R11" s="73"/>
      <c r="S11" s="73"/>
      <c r="T11" s="73"/>
      <c r="U11" s="73"/>
      <c r="V11" s="71"/>
      <c r="W11" s="71"/>
      <c r="X11" s="71"/>
      <c r="Y11" s="71"/>
      <c r="Z11" s="97"/>
    </row>
    <row r="12" spans="1:28" ht="31.5" x14ac:dyDescent="0.25">
      <c r="A12" s="46">
        <v>2</v>
      </c>
      <c r="B12" s="47" t="s">
        <v>43</v>
      </c>
      <c r="C12" s="76"/>
      <c r="D12" s="71">
        <f t="shared" si="1"/>
        <v>180</v>
      </c>
      <c r="E12" s="72">
        <f t="shared" si="2"/>
        <v>180</v>
      </c>
      <c r="F12" s="73"/>
      <c r="G12" s="73"/>
      <c r="H12" s="73"/>
      <c r="I12" s="73">
        <v>180</v>
      </c>
      <c r="J12" s="73"/>
      <c r="K12" s="71"/>
      <c r="L12" s="71"/>
      <c r="M12" s="71"/>
      <c r="N12" s="71"/>
      <c r="O12" s="71"/>
      <c r="P12" s="71"/>
      <c r="Q12" s="73"/>
      <c r="R12" s="73"/>
      <c r="S12" s="73"/>
      <c r="T12" s="73"/>
      <c r="U12" s="73"/>
      <c r="V12" s="71"/>
      <c r="W12" s="71"/>
      <c r="X12" s="71"/>
      <c r="Y12" s="71"/>
      <c r="Z12" s="97" t="s">
        <v>106</v>
      </c>
    </row>
    <row r="13" spans="1:28" ht="31.5" customHeight="1" x14ac:dyDescent="0.25">
      <c r="A13" s="46">
        <v>3</v>
      </c>
      <c r="B13" s="47" t="s">
        <v>44</v>
      </c>
      <c r="C13" s="76"/>
      <c r="D13" s="71">
        <f t="shared" si="1"/>
        <v>70</v>
      </c>
      <c r="E13" s="72">
        <f t="shared" si="2"/>
        <v>70</v>
      </c>
      <c r="F13" s="73"/>
      <c r="G13" s="73"/>
      <c r="H13" s="73"/>
      <c r="I13" s="73">
        <v>70</v>
      </c>
      <c r="J13" s="73"/>
      <c r="K13" s="71"/>
      <c r="L13" s="71"/>
      <c r="M13" s="71"/>
      <c r="N13" s="71"/>
      <c r="O13" s="71"/>
      <c r="P13" s="71"/>
      <c r="Q13" s="73"/>
      <c r="R13" s="73"/>
      <c r="S13" s="73"/>
      <c r="T13" s="73"/>
      <c r="U13" s="73"/>
      <c r="V13" s="71"/>
      <c r="W13" s="71"/>
      <c r="X13" s="71"/>
      <c r="Y13" s="71"/>
      <c r="Z13" s="97" t="s">
        <v>106</v>
      </c>
    </row>
    <row r="14" spans="1:28" ht="31.5" x14ac:dyDescent="0.25">
      <c r="A14" s="46">
        <v>4</v>
      </c>
      <c r="B14" s="47" t="s">
        <v>91</v>
      </c>
      <c r="C14" s="76"/>
      <c r="D14" s="71">
        <f t="shared" si="1"/>
        <v>0</v>
      </c>
      <c r="E14" s="72">
        <f t="shared" si="2"/>
        <v>0</v>
      </c>
      <c r="F14" s="73"/>
      <c r="G14" s="73"/>
      <c r="H14" s="73"/>
      <c r="I14" s="73"/>
      <c r="J14" s="73"/>
      <c r="K14" s="71"/>
      <c r="L14" s="71"/>
      <c r="M14" s="71"/>
      <c r="N14" s="71"/>
      <c r="O14" s="71"/>
      <c r="P14" s="71"/>
      <c r="Q14" s="73"/>
      <c r="R14" s="73"/>
      <c r="S14" s="73"/>
      <c r="T14" s="73"/>
      <c r="U14" s="73"/>
      <c r="V14" s="71"/>
      <c r="W14" s="71"/>
      <c r="X14" s="71"/>
      <c r="Y14" s="71"/>
      <c r="Z14" s="76"/>
    </row>
    <row r="15" spans="1:28" ht="31.5" x14ac:dyDescent="0.25">
      <c r="A15" s="46">
        <v>5</v>
      </c>
      <c r="B15" s="47" t="s">
        <v>45</v>
      </c>
      <c r="C15" s="76"/>
      <c r="D15" s="71">
        <f t="shared" si="1"/>
        <v>0</v>
      </c>
      <c r="E15" s="72">
        <f t="shared" si="2"/>
        <v>0</v>
      </c>
      <c r="F15" s="73">
        <f t="shared" ref="F15:O15" si="3">SUM(F16:F27)</f>
        <v>0</v>
      </c>
      <c r="G15" s="73">
        <f t="shared" si="3"/>
        <v>0</v>
      </c>
      <c r="H15" s="73">
        <f>SUM(H16:H27)</f>
        <v>0</v>
      </c>
      <c r="I15" s="73">
        <f t="shared" si="3"/>
        <v>0</v>
      </c>
      <c r="J15" s="73">
        <f>SUM(J16:J27)</f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3">
        <f t="shared" si="3"/>
        <v>0</v>
      </c>
      <c r="O15" s="73">
        <f t="shared" si="3"/>
        <v>0</v>
      </c>
      <c r="P15" s="71"/>
      <c r="Q15" s="73"/>
      <c r="R15" s="73"/>
      <c r="S15" s="73"/>
      <c r="T15" s="73"/>
      <c r="U15" s="73"/>
      <c r="V15" s="71"/>
      <c r="W15" s="71"/>
      <c r="X15" s="71"/>
      <c r="Y15" s="71"/>
      <c r="Z15" s="76"/>
    </row>
    <row r="16" spans="1:28" x14ac:dyDescent="0.25">
      <c r="A16" s="49" t="s">
        <v>58</v>
      </c>
      <c r="B16" s="50" t="s">
        <v>46</v>
      </c>
      <c r="C16" s="52"/>
      <c r="D16" s="71">
        <f t="shared" si="1"/>
        <v>0</v>
      </c>
      <c r="E16" s="72">
        <f t="shared" si="2"/>
        <v>0</v>
      </c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61"/>
    </row>
    <row r="17" spans="1:26" x14ac:dyDescent="0.25">
      <c r="A17" s="49" t="s">
        <v>59</v>
      </c>
      <c r="B17" s="50" t="s">
        <v>47</v>
      </c>
      <c r="C17" s="52"/>
      <c r="D17" s="71">
        <f t="shared" si="1"/>
        <v>0</v>
      </c>
      <c r="E17" s="72">
        <f t="shared" si="2"/>
        <v>0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s="12" customFormat="1" x14ac:dyDescent="0.25">
      <c r="A18" s="49" t="s">
        <v>60</v>
      </c>
      <c r="B18" s="50" t="s">
        <v>48</v>
      </c>
      <c r="C18" s="52"/>
      <c r="D18" s="71">
        <f t="shared" si="1"/>
        <v>0</v>
      </c>
      <c r="E18" s="72">
        <f t="shared" si="2"/>
        <v>0</v>
      </c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2" customFormat="1" x14ac:dyDescent="0.25">
      <c r="A19" s="49" t="s">
        <v>61</v>
      </c>
      <c r="B19" s="50" t="s">
        <v>22</v>
      </c>
      <c r="C19" s="52"/>
      <c r="D19" s="71">
        <f t="shared" si="1"/>
        <v>0</v>
      </c>
      <c r="E19" s="72">
        <f t="shared" si="2"/>
        <v>0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2" customFormat="1" x14ac:dyDescent="0.25">
      <c r="A20" s="49" t="s">
        <v>62</v>
      </c>
      <c r="B20" s="50" t="s">
        <v>49</v>
      </c>
      <c r="C20" s="52"/>
      <c r="D20" s="71">
        <f t="shared" si="1"/>
        <v>0</v>
      </c>
      <c r="E20" s="72">
        <f t="shared" si="2"/>
        <v>0</v>
      </c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2" customFormat="1" x14ac:dyDescent="0.25">
      <c r="A21" s="49" t="s">
        <v>63</v>
      </c>
      <c r="B21" s="50" t="s">
        <v>50</v>
      </c>
      <c r="C21" s="52"/>
      <c r="D21" s="71">
        <f t="shared" si="1"/>
        <v>0</v>
      </c>
      <c r="E21" s="72">
        <f t="shared" si="2"/>
        <v>0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2" customFormat="1" ht="15" customHeight="1" x14ac:dyDescent="0.25">
      <c r="A22" s="49" t="s">
        <v>64</v>
      </c>
      <c r="B22" s="50" t="s">
        <v>76</v>
      </c>
      <c r="C22" s="52"/>
      <c r="D22" s="71">
        <f t="shared" si="1"/>
        <v>0</v>
      </c>
      <c r="E22" s="72">
        <f t="shared" si="2"/>
        <v>0</v>
      </c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2" customFormat="1" x14ac:dyDescent="0.25">
      <c r="A23" s="49" t="s">
        <v>65</v>
      </c>
      <c r="B23" s="50" t="s">
        <v>23</v>
      </c>
      <c r="C23" s="52"/>
      <c r="D23" s="71">
        <f t="shared" si="1"/>
        <v>0</v>
      </c>
      <c r="E23" s="72">
        <f t="shared" si="2"/>
        <v>0</v>
      </c>
      <c r="F23" s="52"/>
      <c r="G23" s="52"/>
      <c r="H23" s="8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31.5" x14ac:dyDescent="0.25">
      <c r="A24" s="49" t="s">
        <v>66</v>
      </c>
      <c r="B24" s="50" t="s">
        <v>51</v>
      </c>
      <c r="C24" s="52"/>
      <c r="D24" s="71">
        <f t="shared" si="1"/>
        <v>0</v>
      </c>
      <c r="E24" s="72">
        <f t="shared" si="2"/>
        <v>0</v>
      </c>
      <c r="F24" s="52"/>
      <c r="G24" s="52"/>
      <c r="H24" s="83"/>
      <c r="I24" s="52"/>
      <c r="J24" s="69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12" customFormat="1" ht="31.5" x14ac:dyDescent="0.25">
      <c r="A25" s="49" t="s">
        <v>77</v>
      </c>
      <c r="B25" s="50" t="s">
        <v>52</v>
      </c>
      <c r="C25" s="52"/>
      <c r="D25" s="71">
        <f t="shared" si="1"/>
        <v>0</v>
      </c>
      <c r="E25" s="72">
        <f t="shared" si="2"/>
        <v>0</v>
      </c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12" customFormat="1" ht="31.5" x14ac:dyDescent="0.25">
      <c r="A26" s="49" t="s">
        <v>78</v>
      </c>
      <c r="B26" s="50" t="s">
        <v>38</v>
      </c>
      <c r="C26" s="52"/>
      <c r="D26" s="71">
        <f t="shared" si="1"/>
        <v>0</v>
      </c>
      <c r="E26" s="72">
        <f t="shared" si="2"/>
        <v>0</v>
      </c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12" customFormat="1" ht="31.5" x14ac:dyDescent="0.25">
      <c r="A27" s="49" t="s">
        <v>79</v>
      </c>
      <c r="B27" s="50" t="s">
        <v>93</v>
      </c>
      <c r="C27" s="52"/>
      <c r="D27" s="71">
        <f t="shared" si="1"/>
        <v>0</v>
      </c>
      <c r="E27" s="72">
        <f t="shared" si="2"/>
        <v>0</v>
      </c>
      <c r="F27" s="52"/>
      <c r="G27" s="52"/>
      <c r="H27" s="83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6" s="12" customFormat="1" ht="31.5" x14ac:dyDescent="0.25">
      <c r="A28" s="46">
        <v>6</v>
      </c>
      <c r="B28" s="47" t="s">
        <v>53</v>
      </c>
      <c r="C28" s="52"/>
      <c r="D28" s="71">
        <f>E28+J28+K28+L28+M28+N28+O28</f>
        <v>124</v>
      </c>
      <c r="E28" s="72">
        <f>SUM(F28:I28)</f>
        <v>124</v>
      </c>
      <c r="F28" s="52"/>
      <c r="G28" s="52"/>
      <c r="H28" s="52"/>
      <c r="I28" s="52">
        <v>124</v>
      </c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61" t="s">
        <v>108</v>
      </c>
    </row>
    <row r="29" spans="1:26" s="12" customFormat="1" ht="35.25" customHeight="1" x14ac:dyDescent="0.25">
      <c r="A29" s="46">
        <v>7</v>
      </c>
      <c r="B29" s="47" t="s">
        <v>54</v>
      </c>
      <c r="C29" s="52"/>
      <c r="D29" s="71">
        <f t="shared" si="1"/>
        <v>0</v>
      </c>
      <c r="E29" s="72">
        <f t="shared" si="2"/>
        <v>0</v>
      </c>
      <c r="F29" s="52"/>
      <c r="G29" s="52"/>
      <c r="H29" s="52"/>
      <c r="I29" s="88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12" customFormat="1" ht="33" customHeight="1" x14ac:dyDescent="0.25">
      <c r="A30" s="46">
        <v>8</v>
      </c>
      <c r="B30" s="98" t="s">
        <v>94</v>
      </c>
      <c r="C30" s="52"/>
      <c r="D30" s="71">
        <f t="shared" si="1"/>
        <v>609</v>
      </c>
      <c r="E30" s="72">
        <f t="shared" si="2"/>
        <v>609</v>
      </c>
      <c r="F30" s="52"/>
      <c r="G30" s="52"/>
      <c r="H30" s="52"/>
      <c r="I30" s="52">
        <v>609</v>
      </c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61" t="s">
        <v>107</v>
      </c>
    </row>
    <row r="31" spans="1:26" s="12" customFormat="1" x14ac:dyDescent="0.25">
      <c r="A31" s="46">
        <v>9</v>
      </c>
      <c r="B31" s="47" t="s">
        <v>75</v>
      </c>
      <c r="C31" s="52"/>
      <c r="D31" s="71">
        <f>E31+J31+K31+L31+M31+N31+O31</f>
        <v>0</v>
      </c>
      <c r="E31" s="72">
        <f t="shared" si="2"/>
        <v>0</v>
      </c>
      <c r="F31" s="52"/>
      <c r="G31" s="52"/>
      <c r="H31" s="52"/>
      <c r="I31" s="86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12" customFormat="1" ht="35.25" customHeight="1" x14ac:dyDescent="0.25">
      <c r="A32" s="46">
        <v>10</v>
      </c>
      <c r="B32" s="47" t="s">
        <v>55</v>
      </c>
      <c r="C32" s="52"/>
      <c r="D32" s="71">
        <f t="shared" si="1"/>
        <v>0</v>
      </c>
      <c r="E32" s="72">
        <f t="shared" si="2"/>
        <v>0</v>
      </c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19" customFormat="1" ht="36" customHeight="1" x14ac:dyDescent="0.25">
      <c r="A33" s="46">
        <v>11</v>
      </c>
      <c r="B33" s="47" t="s">
        <v>67</v>
      </c>
      <c r="C33" s="61"/>
      <c r="D33" s="71">
        <f t="shared" si="1"/>
        <v>600</v>
      </c>
      <c r="E33" s="72">
        <f t="shared" si="2"/>
        <v>600</v>
      </c>
      <c r="F33" s="61"/>
      <c r="G33" s="61"/>
      <c r="H33" s="61"/>
      <c r="I33" s="99">
        <v>600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 t="s">
        <v>109</v>
      </c>
    </row>
    <row r="34" spans="1:26" s="12" customFormat="1" ht="30.75" customHeight="1" x14ac:dyDescent="0.25">
      <c r="A34" s="46">
        <v>12</v>
      </c>
      <c r="B34" s="47" t="s">
        <v>68</v>
      </c>
      <c r="C34" s="52"/>
      <c r="D34" s="71">
        <f t="shared" si="1"/>
        <v>0</v>
      </c>
      <c r="E34" s="72">
        <f t="shared" si="2"/>
        <v>0</v>
      </c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2" customFormat="1" x14ac:dyDescent="0.25">
      <c r="A35" s="46">
        <v>13</v>
      </c>
      <c r="B35" s="47" t="s">
        <v>69</v>
      </c>
      <c r="C35" s="52"/>
      <c r="D35" s="71">
        <f t="shared" si="1"/>
        <v>0</v>
      </c>
      <c r="E35" s="72">
        <f t="shared" si="2"/>
        <v>0</v>
      </c>
      <c r="F35" s="52"/>
      <c r="G35" s="52"/>
      <c r="H35" s="52"/>
      <c r="I35" s="88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2" customFormat="1" ht="52.5" customHeight="1" x14ac:dyDescent="0.25">
      <c r="A36" s="46">
        <v>14</v>
      </c>
      <c r="B36" s="47" t="s">
        <v>70</v>
      </c>
      <c r="C36" s="52"/>
      <c r="D36" s="71">
        <f t="shared" si="1"/>
        <v>0</v>
      </c>
      <c r="E36" s="72">
        <f t="shared" si="2"/>
        <v>0</v>
      </c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12" customFormat="1" ht="18.75" customHeight="1" x14ac:dyDescent="0.25">
      <c r="A37" s="46">
        <v>15</v>
      </c>
      <c r="B37" s="47" t="s">
        <v>71</v>
      </c>
      <c r="C37" s="52"/>
      <c r="D37" s="71">
        <f t="shared" si="1"/>
        <v>200</v>
      </c>
      <c r="E37" s="72">
        <f t="shared" si="2"/>
        <v>200</v>
      </c>
      <c r="F37" s="52"/>
      <c r="G37" s="52"/>
      <c r="H37" s="52"/>
      <c r="I37" s="88">
        <v>200</v>
      </c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 t="s">
        <v>105</v>
      </c>
    </row>
    <row r="38" spans="1:26" s="12" customFormat="1" ht="50.25" customHeight="1" x14ac:dyDescent="0.25">
      <c r="A38" s="46">
        <v>16</v>
      </c>
      <c r="B38" s="47" t="s">
        <v>72</v>
      </c>
      <c r="C38" s="52"/>
      <c r="D38" s="71">
        <f t="shared" si="1"/>
        <v>0</v>
      </c>
      <c r="E38" s="72">
        <f t="shared" si="2"/>
        <v>0</v>
      </c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12" customFormat="1" ht="48.75" customHeight="1" x14ac:dyDescent="0.25">
      <c r="A39" s="46">
        <v>17</v>
      </c>
      <c r="B39" s="47" t="s">
        <v>73</v>
      </c>
      <c r="C39" s="52"/>
      <c r="D39" s="71">
        <f t="shared" si="1"/>
        <v>0</v>
      </c>
      <c r="E39" s="72">
        <f t="shared" si="2"/>
        <v>0</v>
      </c>
      <c r="F39" s="52"/>
      <c r="G39" s="52"/>
      <c r="H39" s="52"/>
      <c r="I39" s="86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61"/>
    </row>
    <row r="40" spans="1:26" s="12" customFormat="1" ht="48.75" customHeight="1" x14ac:dyDescent="0.25">
      <c r="A40" s="46">
        <v>18</v>
      </c>
      <c r="B40" s="47" t="s">
        <v>96</v>
      </c>
      <c r="C40" s="52"/>
      <c r="D40" s="71">
        <f>E40+J40+K40+L40+M40+N40+O40</f>
        <v>0</v>
      </c>
      <c r="E40" s="72">
        <f t="shared" si="2"/>
        <v>0</v>
      </c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12" customFormat="1" ht="18.75" customHeight="1" x14ac:dyDescent="0.25">
      <c r="A41" s="46">
        <v>19</v>
      </c>
      <c r="B41" s="47" t="s">
        <v>74</v>
      </c>
      <c r="C41" s="52"/>
      <c r="D41" s="71">
        <f>E41+J41+K41+L41+M41+N41+O41</f>
        <v>0</v>
      </c>
      <c r="E41" s="72">
        <f t="shared" si="2"/>
        <v>0</v>
      </c>
      <c r="F41" s="52"/>
      <c r="G41" s="52"/>
      <c r="H41" s="52"/>
      <c r="I41" s="128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3" spans="1:26" x14ac:dyDescent="0.25">
      <c r="A43" s="9" t="s">
        <v>95</v>
      </c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45" top="0.75" bottom="0.75" header="0.3" footer="0.3"/>
  <pageSetup paperSize="9" scale="8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zoomScaleNormal="100" workbookViewId="0">
      <selection activeCell="H9" sqref="H9"/>
    </sheetView>
  </sheetViews>
  <sheetFormatPr defaultRowHeight="14.25" x14ac:dyDescent="0.2"/>
  <cols>
    <col min="1" max="1" width="7.28515625" style="2" customWidth="1"/>
    <col min="2" max="2" width="49.28515625" style="2" customWidth="1"/>
    <col min="3" max="3" width="14.85546875" style="2" customWidth="1"/>
    <col min="4" max="4" width="14.140625" style="2" customWidth="1"/>
    <col min="5" max="5" width="16.7109375" style="3" customWidth="1"/>
    <col min="6" max="6" width="8.85546875" style="2" customWidth="1"/>
    <col min="7" max="16384" width="9.140625" style="2"/>
  </cols>
  <sheetData>
    <row r="1" spans="1:5" ht="28.5" customHeight="1" x14ac:dyDescent="0.2">
      <c r="A1" s="133" t="s">
        <v>82</v>
      </c>
      <c r="B1" s="133"/>
      <c r="C1" s="1"/>
    </row>
    <row r="2" spans="1:5" ht="49.5" customHeight="1" x14ac:dyDescent="0.2">
      <c r="A2" s="134" t="s">
        <v>101</v>
      </c>
      <c r="B2" s="134"/>
      <c r="C2" s="134"/>
      <c r="D2" s="134"/>
      <c r="E2" s="134"/>
    </row>
    <row r="3" spans="1:5" ht="20.25" customHeight="1" x14ac:dyDescent="0.2">
      <c r="A3" s="4"/>
      <c r="B3" s="4"/>
      <c r="C3" s="4"/>
      <c r="D3" s="4"/>
      <c r="E3" s="5" t="s">
        <v>1</v>
      </c>
    </row>
    <row r="4" spans="1:5" ht="28.5" customHeight="1" x14ac:dyDescent="0.2">
      <c r="A4" s="135" t="s">
        <v>2</v>
      </c>
      <c r="B4" s="135" t="s">
        <v>3</v>
      </c>
      <c r="C4" s="135" t="s">
        <v>104</v>
      </c>
      <c r="D4" s="135" t="s">
        <v>39</v>
      </c>
      <c r="E4" s="135" t="s">
        <v>110</v>
      </c>
    </row>
    <row r="5" spans="1:5" ht="24" customHeight="1" x14ac:dyDescent="0.2">
      <c r="A5" s="136"/>
      <c r="B5" s="136"/>
      <c r="C5" s="136"/>
      <c r="D5" s="136"/>
      <c r="E5" s="136"/>
    </row>
    <row r="6" spans="1:5" ht="37.5" customHeight="1" x14ac:dyDescent="0.2">
      <c r="A6" s="137"/>
      <c r="B6" s="137"/>
      <c r="C6" s="137"/>
      <c r="D6" s="137"/>
      <c r="E6" s="137"/>
    </row>
    <row r="7" spans="1:5" ht="24.75" customHeight="1" x14ac:dyDescent="0.2">
      <c r="A7" s="13"/>
      <c r="B7" s="6" t="s">
        <v>4</v>
      </c>
      <c r="C7" s="21">
        <f>C8+C12+C16+C17+C18+C19</f>
        <v>715000</v>
      </c>
      <c r="D7" s="21">
        <f>D8+D12+D16+D17+D18+D19+D22</f>
        <v>617886.79435099999</v>
      </c>
      <c r="E7" s="129">
        <f>D7/C7</f>
        <v>0.86417733475664338</v>
      </c>
    </row>
    <row r="8" spans="1:5" ht="24.75" customHeight="1" x14ac:dyDescent="0.2">
      <c r="A8" s="13" t="s">
        <v>5</v>
      </c>
      <c r="B8" s="7" t="s">
        <v>6</v>
      </c>
      <c r="C8" s="22">
        <f>SUM(C10:C11)</f>
        <v>100000</v>
      </c>
      <c r="D8" s="22">
        <f>SUM(D10:D11)</f>
        <v>6133</v>
      </c>
      <c r="E8" s="129">
        <f>D8/C8</f>
        <v>6.1330000000000003E-2</v>
      </c>
    </row>
    <row r="9" spans="1:5" ht="24.75" customHeight="1" x14ac:dyDescent="0.2">
      <c r="A9" s="14">
        <v>1</v>
      </c>
      <c r="B9" s="8" t="s">
        <v>7</v>
      </c>
      <c r="C9" s="23"/>
      <c r="D9" s="23"/>
      <c r="E9" s="23"/>
    </row>
    <row r="10" spans="1:5" ht="24.75" customHeight="1" x14ac:dyDescent="0.2">
      <c r="A10" s="14">
        <v>2</v>
      </c>
      <c r="B10" s="8" t="s">
        <v>8</v>
      </c>
      <c r="C10" s="24">
        <v>81000</v>
      </c>
      <c r="D10" s="25">
        <f>'Vốn chi tiết'!G10+'Vốn chi tiết'!H10</f>
        <v>0</v>
      </c>
      <c r="E10" s="130">
        <f>D10/C10</f>
        <v>0</v>
      </c>
    </row>
    <row r="11" spans="1:5" ht="24.75" customHeight="1" x14ac:dyDescent="0.2">
      <c r="A11" s="14">
        <v>3</v>
      </c>
      <c r="B11" s="8" t="s">
        <v>9</v>
      </c>
      <c r="C11" s="24">
        <v>19000</v>
      </c>
      <c r="D11" s="25">
        <f>'Vốn chi tiết'!I10</f>
        <v>6133</v>
      </c>
      <c r="E11" s="130">
        <f>D11/C11</f>
        <v>0.32278947368421052</v>
      </c>
    </row>
    <row r="12" spans="1:5" ht="24.75" customHeight="1" x14ac:dyDescent="0.2">
      <c r="A12" s="13" t="s">
        <v>10</v>
      </c>
      <c r="B12" s="7" t="s">
        <v>11</v>
      </c>
      <c r="C12" s="22">
        <v>100000</v>
      </c>
      <c r="D12" s="22">
        <f>'Vốn chi tiết'!J10</f>
        <v>240570.86</v>
      </c>
      <c r="E12" s="129">
        <f>D12/C12</f>
        <v>2.4057085999999996</v>
      </c>
    </row>
    <row r="13" spans="1:5" ht="24.75" hidden="1" customHeight="1" x14ac:dyDescent="0.2">
      <c r="A13" s="14">
        <v>1</v>
      </c>
      <c r="B13" s="8" t="s">
        <v>12</v>
      </c>
      <c r="C13" s="24">
        <v>92575</v>
      </c>
      <c r="D13" s="26"/>
      <c r="E13" s="129">
        <f t="shared" ref="E13:E19" si="0">D13/C13</f>
        <v>0</v>
      </c>
    </row>
    <row r="14" spans="1:5" ht="24.75" hidden="1" customHeight="1" x14ac:dyDescent="0.2">
      <c r="A14" s="14">
        <v>2</v>
      </c>
      <c r="B14" s="8" t="s">
        <v>13</v>
      </c>
      <c r="C14" s="24">
        <v>68571</v>
      </c>
      <c r="D14" s="26"/>
      <c r="E14" s="129">
        <f t="shared" si="0"/>
        <v>0</v>
      </c>
    </row>
    <row r="15" spans="1:5" ht="24.75" hidden="1" customHeight="1" x14ac:dyDescent="0.2">
      <c r="A15" s="14">
        <v>3</v>
      </c>
      <c r="B15" s="8" t="s">
        <v>14</v>
      </c>
      <c r="C15" s="24"/>
      <c r="D15" s="26"/>
      <c r="E15" s="129" t="e">
        <f t="shared" si="0"/>
        <v>#DIV/0!</v>
      </c>
    </row>
    <row r="16" spans="1:5" ht="24.75" customHeight="1" x14ac:dyDescent="0.2">
      <c r="A16" s="18" t="s">
        <v>15</v>
      </c>
      <c r="B16" s="7" t="s">
        <v>40</v>
      </c>
      <c r="C16" s="27">
        <v>250000</v>
      </c>
      <c r="D16" s="26">
        <f>'Vốn chi tiết'!K10</f>
        <v>217221.96235100002</v>
      </c>
      <c r="E16" s="129">
        <f t="shared" si="0"/>
        <v>0.8688878494040001</v>
      </c>
    </row>
    <row r="17" spans="1:5" ht="24.75" customHeight="1" x14ac:dyDescent="0.2">
      <c r="A17" s="18" t="s">
        <v>16</v>
      </c>
      <c r="B17" s="7" t="s">
        <v>83</v>
      </c>
      <c r="C17" s="22">
        <v>215000</v>
      </c>
      <c r="D17" s="20">
        <f>'Vốn chi tiết'!L10</f>
        <v>107744</v>
      </c>
      <c r="E17" s="129">
        <f t="shared" si="0"/>
        <v>0.50113488372093018</v>
      </c>
    </row>
    <row r="18" spans="1:5" ht="24.75" customHeight="1" x14ac:dyDescent="0.2">
      <c r="A18" s="18" t="s">
        <v>56</v>
      </c>
      <c r="B18" s="7" t="s">
        <v>17</v>
      </c>
      <c r="C18" s="27">
        <v>30000</v>
      </c>
      <c r="D18" s="20">
        <f>'Vốn chi tiết'!M10</f>
        <v>20907.972000000002</v>
      </c>
      <c r="E18" s="129">
        <f t="shared" si="0"/>
        <v>0.69693240000000001</v>
      </c>
    </row>
    <row r="19" spans="1:5" ht="24.75" customHeight="1" x14ac:dyDescent="0.2">
      <c r="A19" s="18" t="s">
        <v>57</v>
      </c>
      <c r="B19" s="7" t="s">
        <v>18</v>
      </c>
      <c r="C19" s="27">
        <v>20000</v>
      </c>
      <c r="D19" s="20">
        <f>'Vốn chi tiết'!N10</f>
        <v>2023</v>
      </c>
      <c r="E19" s="129">
        <f t="shared" si="0"/>
        <v>0.10115</v>
      </c>
    </row>
    <row r="20" spans="1:5" ht="24.75" customHeight="1" x14ac:dyDescent="0.25">
      <c r="A20" s="17">
        <v>1</v>
      </c>
      <c r="B20" s="8" t="s">
        <v>19</v>
      </c>
      <c r="C20" s="24"/>
      <c r="D20" s="28"/>
      <c r="E20" s="29"/>
    </row>
    <row r="21" spans="1:5" ht="24.75" customHeight="1" x14ac:dyDescent="0.25">
      <c r="A21" s="14">
        <v>2</v>
      </c>
      <c r="B21" s="8" t="s">
        <v>20</v>
      </c>
      <c r="C21" s="24"/>
      <c r="D21" s="28"/>
      <c r="E21" s="29"/>
    </row>
    <row r="22" spans="1:5" ht="31.5" x14ac:dyDescent="0.2">
      <c r="A22" s="13" t="s">
        <v>84</v>
      </c>
      <c r="B22" s="7" t="s">
        <v>98</v>
      </c>
      <c r="C22" s="26">
        <v>0</v>
      </c>
      <c r="D22" s="113">
        <f>'Vốn chi tiết'!O10</f>
        <v>23286</v>
      </c>
      <c r="E22" s="129"/>
    </row>
    <row r="23" spans="1:5" ht="34.5" customHeight="1" x14ac:dyDescent="0.2">
      <c r="A23" s="132"/>
      <c r="B23" s="132"/>
      <c r="C23" s="132"/>
      <c r="D23" s="132"/>
      <c r="E23" s="132"/>
    </row>
  </sheetData>
  <mergeCells count="8">
    <mergeCell ref="A23:E23"/>
    <mergeCell ref="A1:B1"/>
    <mergeCell ref="A2:E2"/>
    <mergeCell ref="E4:E6"/>
    <mergeCell ref="D4:D6"/>
    <mergeCell ref="C4:C6"/>
    <mergeCell ref="A4:A6"/>
    <mergeCell ref="B4:B6"/>
  </mergeCells>
  <phoneticPr fontId="23" type="noConversion"/>
  <printOptions horizontalCentered="1"/>
  <pageMargins left="0.23622047244094491" right="0.23622047244094491" top="0.74803149606299213" bottom="0.51181102362204722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43"/>
  <sheetViews>
    <sheetView topLeftCell="A22" zoomScale="82" zoomScaleNormal="82" workbookViewId="0">
      <selection activeCell="J7" sqref="J7:J9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7" width="8" style="9" customWidth="1"/>
    <col min="8" max="8" width="9.42578125" style="9" bestFit="1" customWidth="1"/>
    <col min="9" max="9" width="8" style="9" customWidth="1"/>
    <col min="10" max="10" width="9" style="9" customWidth="1"/>
    <col min="11" max="11" width="9.28515625" style="9" customWidth="1"/>
    <col min="12" max="12" width="9.5703125" style="9" customWidth="1"/>
    <col min="13" max="13" width="8.85546875" style="9" customWidth="1"/>
    <col min="14" max="14" width="8.140625" style="9" customWidth="1"/>
    <col min="15" max="15" width="11.85546875" style="9" customWidth="1"/>
    <col min="16" max="25" width="8" style="9" hidden="1" customWidth="1"/>
    <col min="26" max="26" width="19.42578125" style="9" customWidth="1"/>
    <col min="27" max="27" width="9.85546875" style="9" bestFit="1" customWidth="1"/>
    <col min="28" max="29" width="9.140625" style="9"/>
    <col min="30" max="30" width="9.85546875" style="9" bestFit="1" customWidth="1"/>
    <col min="31" max="16384" width="9.140625" style="9"/>
  </cols>
  <sheetData>
    <row r="1" spans="1:31" ht="21" customHeight="1" x14ac:dyDescent="0.25">
      <c r="A1" s="133" t="s">
        <v>80</v>
      </c>
      <c r="B1" s="133"/>
    </row>
    <row r="2" spans="1:31" s="10" customFormat="1" ht="42" customHeight="1" x14ac:dyDescent="0.25">
      <c r="A2" s="131" t="s">
        <v>100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31" ht="14.25" customHeight="1" x14ac:dyDescent="0.25">
      <c r="A3" s="11"/>
      <c r="B3" s="11"/>
    </row>
    <row r="4" spans="1:31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31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31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38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31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48" t="s">
        <v>34</v>
      </c>
      <c r="K7" s="139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</row>
    <row r="8" spans="1:31" ht="24.75" customHeight="1" x14ac:dyDescent="0.25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49"/>
      <c r="K8" s="139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</row>
    <row r="9" spans="1:31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90</v>
      </c>
      <c r="I9" s="150"/>
      <c r="J9" s="150"/>
      <c r="K9" s="140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</row>
    <row r="10" spans="1:31" ht="24.75" customHeight="1" x14ac:dyDescent="0.25">
      <c r="A10" s="16"/>
      <c r="B10" s="16" t="s">
        <v>41</v>
      </c>
      <c r="C10" s="102"/>
      <c r="D10" s="103">
        <f>E10+J10+K10+L10+M10+N10+O10</f>
        <v>617886.79435099999</v>
      </c>
      <c r="E10" s="104">
        <f>SUM(F10:I10)</f>
        <v>6133</v>
      </c>
      <c r="F10" s="105">
        <f t="shared" ref="F10:O10" si="0">SUM(F11:F15)+SUM(F28:F41)</f>
        <v>0</v>
      </c>
      <c r="G10" s="105">
        <f>SUM(G11:G15)+SUM(G28:G41)</f>
        <v>0</v>
      </c>
      <c r="H10" s="105">
        <f>SUM(H11:H15)+SUM(H28:H41)</f>
        <v>0</v>
      </c>
      <c r="I10" s="105">
        <f t="shared" si="0"/>
        <v>6133</v>
      </c>
      <c r="J10" s="41">
        <f t="shared" si="0"/>
        <v>240570.86</v>
      </c>
      <c r="K10" s="41">
        <f>SUM(K11:K15)+SUM(K28:K41)</f>
        <v>217221.96235100002</v>
      </c>
      <c r="L10" s="105">
        <f t="shared" si="0"/>
        <v>107744</v>
      </c>
      <c r="M10" s="105">
        <f t="shared" si="0"/>
        <v>20907.972000000002</v>
      </c>
      <c r="N10" s="105">
        <f t="shared" si="0"/>
        <v>2023</v>
      </c>
      <c r="O10" s="105">
        <f t="shared" si="0"/>
        <v>23286</v>
      </c>
      <c r="P10" s="103"/>
      <c r="Q10" s="104"/>
      <c r="R10" s="105"/>
      <c r="S10" s="105"/>
      <c r="T10" s="105"/>
      <c r="U10" s="104"/>
      <c r="V10" s="103"/>
      <c r="W10" s="103"/>
      <c r="X10" s="106"/>
      <c r="Y10" s="103"/>
      <c r="Z10" s="107"/>
      <c r="AA10" s="112"/>
      <c r="AB10" s="112"/>
      <c r="AC10" s="112"/>
      <c r="AD10" s="112"/>
      <c r="AE10" s="112"/>
    </row>
    <row r="11" spans="1:31" ht="31.5" x14ac:dyDescent="0.25">
      <c r="A11" s="46">
        <v>1</v>
      </c>
      <c r="B11" s="47" t="s">
        <v>42</v>
      </c>
      <c r="C11" s="102"/>
      <c r="D11" s="103">
        <f t="shared" ref="D11:D41" si="1">E11+J11+K11+L11+M11+N11+O11</f>
        <v>0</v>
      </c>
      <c r="E11" s="104">
        <f>SUM(F11:I11)</f>
        <v>0</v>
      </c>
      <c r="F11" s="105">
        <f>NH!F11+NS!F11+BA!F11+NP!F11+TB!F11+TN!F11+PR!F11+'Sở, ngành'!F11</f>
        <v>0</v>
      </c>
      <c r="G11" s="105">
        <f>NH!G11+NS!G11+BA!G11+NP!G11+TB!G11+TN!G11+PR!G11+'Sở, ngành'!G11</f>
        <v>0</v>
      </c>
      <c r="H11" s="105">
        <f>NH!H11+NS!H11+BA!H11+NP!H11+TB!H11+TN!H11+PR!H11+'Sở, ngành'!H11</f>
        <v>0</v>
      </c>
      <c r="I11" s="105">
        <f>NH!I11+NS!I11+BA!I11+NP!I11+TB!I11+TN!I11+PR!I11+'Sở, ngành'!I11</f>
        <v>0</v>
      </c>
      <c r="J11" s="105">
        <f>NH!J11+NS!J11+BA!J11+NP!J11+TB!J11+TN!J11+PR!J11+'Sở, ngành'!J11</f>
        <v>0</v>
      </c>
      <c r="K11" s="105">
        <f>NH!K11+NS!K11+BA!K11+NP!K11+TB!K11+TN!K11+PR!K11+'Sở, ngành'!K11</f>
        <v>0</v>
      </c>
      <c r="L11" s="105">
        <f>NH!L11+NS!L11+BA!L11+NP!L11+TB!L11+TN!L11+PR!L11+'Sở, ngành'!L11</f>
        <v>0</v>
      </c>
      <c r="M11" s="105">
        <f>NH!M11+NS!M11+BA!M11+NP!M11+TB!M11+TN!M11+PR!M11+'Sở, ngành'!M11</f>
        <v>0</v>
      </c>
      <c r="N11" s="105">
        <f>NH!N11+NS!N11+BA!N11+NP!N11+TB!N11+TN!N11+PR!N11+'Sở, ngành'!N11</f>
        <v>0</v>
      </c>
      <c r="O11" s="105">
        <f>NH!O11+NS!O11+BA!O11+NP!O11+TB!O11+TN!O11+PR!O11+'Sở, ngành'!O11</f>
        <v>0</v>
      </c>
      <c r="P11" s="105">
        <f>[1]NH!P11+[1]NS!P11+[1]BA!P11+[1]NP!P11+[1]TB!P11+[1]TN!P11+[1]PR!P11+'[1]SO NGANH'!P11</f>
        <v>0</v>
      </c>
      <c r="Q11" s="105">
        <f>[1]NH!Q11+[1]NS!Q11+[1]BA!Q11+[1]NP!Q11+[1]TB!Q11+[1]TN!Q11+[1]PR!Q11+'[1]SO NGANH'!Q11</f>
        <v>0</v>
      </c>
      <c r="R11" s="105">
        <f>[1]NH!R11+[1]NS!R11+[1]BA!R11+[1]NP!R11+[1]TB!R11+[1]TN!R11+[1]PR!R11+'[1]SO NGANH'!R11</f>
        <v>0</v>
      </c>
      <c r="S11" s="105">
        <f>[1]NH!S11+[1]NS!S11+[1]BA!S11+[1]NP!S11+[1]TB!S11+[1]TN!S11+[1]PR!S11+'[1]SO NGANH'!S11</f>
        <v>0</v>
      </c>
      <c r="T11" s="105">
        <f>[1]NH!T11+[1]NS!T11+[1]BA!T11+[1]NP!T11+[1]TB!T11+[1]TN!T11+[1]PR!T11+'[1]SO NGANH'!T11</f>
        <v>0</v>
      </c>
      <c r="U11" s="105">
        <f>[1]NH!U11+[1]NS!U11+[1]BA!U11+[1]NP!U11+[1]TB!U11+[1]TN!U11+[1]PR!U11+'[1]SO NGANH'!U11</f>
        <v>0</v>
      </c>
      <c r="V11" s="105">
        <f>[1]NH!V11+[1]NS!V11+[1]BA!V11+[1]NP!V11+[1]TB!V11+[1]TN!V11+[1]PR!V11+'[1]SO NGANH'!V11</f>
        <v>0</v>
      </c>
      <c r="W11" s="105">
        <f>[1]NH!W11+[1]NS!W11+[1]BA!W11+[1]NP!W11+[1]TB!W11+[1]TN!W11+[1]PR!W11+'[1]SO NGANH'!W11</f>
        <v>0</v>
      </c>
      <c r="X11" s="105">
        <f>[1]NH!X11+[1]NS!X11+[1]BA!X11+[1]NP!X11+[1]TB!X11+[1]TN!X11+[1]PR!X11+'[1]SO NGANH'!X11</f>
        <v>0</v>
      </c>
      <c r="Y11" s="105">
        <f>[1]NH!Y11+[1]NS!Y11+[1]BA!Y11+[1]NP!Y11+[1]TB!Y11+[1]TN!Y11+[1]PR!Y11+'[1]SO NGANH'!Y11</f>
        <v>0</v>
      </c>
      <c r="Z11" s="102"/>
      <c r="AB11" s="33"/>
      <c r="AC11" s="33"/>
      <c r="AD11" s="33"/>
      <c r="AE11" s="33"/>
    </row>
    <row r="12" spans="1:31" ht="31.5" x14ac:dyDescent="0.25">
      <c r="A12" s="46">
        <v>2</v>
      </c>
      <c r="B12" s="47" t="s">
        <v>43</v>
      </c>
      <c r="C12" s="102"/>
      <c r="D12" s="103">
        <f t="shared" si="1"/>
        <v>180</v>
      </c>
      <c r="E12" s="104">
        <f t="shared" ref="E12:E41" si="2">SUM(F12:I12)</f>
        <v>180</v>
      </c>
      <c r="F12" s="105">
        <f>NH!F12+NS!F12+BA!F12+NP!F12+TB!F12+TN!F12+PR!F12+'Sở, ngành'!F12</f>
        <v>0</v>
      </c>
      <c r="G12" s="105">
        <f>NH!G12+NS!G12+BA!G12+NP!G12+TB!G12+TN!G12+PR!G12+'Sở, ngành'!G12</f>
        <v>0</v>
      </c>
      <c r="H12" s="105">
        <f>NH!H12+NS!H12+BA!H12+NP!H12+TB!H12+TN!H12+PR!H12+'Sở, ngành'!H12</f>
        <v>0</v>
      </c>
      <c r="I12" s="105">
        <f>NH!I12+NS!I12+BA!I12+NP!I12+TB!I12+TN!I12+PR!I12+'Sở, ngành'!I12</f>
        <v>180</v>
      </c>
      <c r="J12" s="105">
        <f>NH!J12+NS!J12+BA!J12+NP!J12+TB!J12+TN!J12+PR!J12+'Sở, ngành'!J12</f>
        <v>0</v>
      </c>
      <c r="K12" s="105">
        <f>NH!K12+NS!K12+BA!K12+NP!K12+TB!K12+TN!K12+PR!K12+'Sở, ngành'!K12</f>
        <v>0</v>
      </c>
      <c r="L12" s="105">
        <f>NH!L12+NS!L12+BA!L12+NP!L12+TB!L12+TN!L12+PR!L12+'Sở, ngành'!L12</f>
        <v>0</v>
      </c>
      <c r="M12" s="105">
        <f>NH!M12+NS!M12+BA!M12+NP!M12+TB!M12+TN!M12+PR!M12+'Sở, ngành'!M12</f>
        <v>0</v>
      </c>
      <c r="N12" s="105">
        <f>NH!N12+NS!N12+BA!N12+NP!N12+TB!N12+TN!N12+PR!N12+'Sở, ngành'!N12</f>
        <v>0</v>
      </c>
      <c r="O12" s="105">
        <f>NH!O12+NS!O12+BA!O12+NP!O12+TB!O12+TN!O12+PR!O12+'Sở, ngành'!O12</f>
        <v>0</v>
      </c>
      <c r="P12" s="103"/>
      <c r="Q12" s="105"/>
      <c r="R12" s="105"/>
      <c r="S12" s="105"/>
      <c r="T12" s="105"/>
      <c r="U12" s="105"/>
      <c r="V12" s="103"/>
      <c r="W12" s="103"/>
      <c r="X12" s="103"/>
      <c r="Y12" s="103"/>
      <c r="Z12" s="102"/>
    </row>
    <row r="13" spans="1:31" ht="31.5" customHeight="1" x14ac:dyDescent="0.25">
      <c r="A13" s="46">
        <v>3</v>
      </c>
      <c r="B13" s="47" t="s">
        <v>44</v>
      </c>
      <c r="C13" s="102"/>
      <c r="D13" s="103">
        <f t="shared" si="1"/>
        <v>250</v>
      </c>
      <c r="E13" s="104">
        <f t="shared" si="2"/>
        <v>250</v>
      </c>
      <c r="F13" s="105">
        <f>NH!F13+NS!F13+BA!F13+NP!F13+TB!F13+TN!F13+PR!F13+'Sở, ngành'!F13</f>
        <v>0</v>
      </c>
      <c r="G13" s="105">
        <f>NH!G13+NS!G13+BA!G13+NP!G13+TB!G13+TN!G13+PR!G13+'Sở, ngành'!G13</f>
        <v>0</v>
      </c>
      <c r="H13" s="105">
        <f>NH!H13+NS!H13+BA!H13+NP!H13+TB!H13+TN!H13+PR!H13+'Sở, ngành'!H13</f>
        <v>0</v>
      </c>
      <c r="I13" s="105">
        <f>NH!I13+NS!I13+BA!I13+NP!I13+TB!I13+TN!I13+PR!I13+'Sở, ngành'!I13</f>
        <v>250</v>
      </c>
      <c r="J13" s="105">
        <f>NH!J13+NS!J13+BA!J13+NP!J13+TB!J13+TN!J13+PR!J13+'Sở, ngành'!J13</f>
        <v>0</v>
      </c>
      <c r="K13" s="105">
        <f>NH!K13+NS!K13+BA!K13+NP!K13+TB!K13+TN!K13+PR!K13+'Sở, ngành'!K13</f>
        <v>0</v>
      </c>
      <c r="L13" s="105">
        <f>NH!L13+NS!L13+BA!L13+NP!L13+TB!L13+TN!L13+PR!L13+'Sở, ngành'!L13</f>
        <v>0</v>
      </c>
      <c r="M13" s="105">
        <f>NH!M13+NS!M13+BA!M13+NP!M13+TB!M13+TN!M13+PR!M13+'Sở, ngành'!M13</f>
        <v>0</v>
      </c>
      <c r="N13" s="105">
        <f>NH!N13+NS!N13+BA!N13+NP!N13+TB!N13+TN!N13+PR!N13+'Sở, ngành'!N13</f>
        <v>0</v>
      </c>
      <c r="O13" s="105">
        <f>NH!O13+NS!O13+BA!O13+NP!O13+TB!O13+TN!O13+PR!O13+'Sở, ngành'!O13</f>
        <v>0</v>
      </c>
      <c r="P13" s="103"/>
      <c r="Q13" s="105"/>
      <c r="R13" s="105"/>
      <c r="S13" s="105"/>
      <c r="T13" s="105"/>
      <c r="U13" s="105"/>
      <c r="V13" s="103"/>
      <c r="W13" s="103"/>
      <c r="X13" s="103"/>
      <c r="Y13" s="103"/>
      <c r="Z13" s="102"/>
    </row>
    <row r="14" spans="1:31" ht="31.5" x14ac:dyDescent="0.25">
      <c r="A14" s="46">
        <v>4</v>
      </c>
      <c r="B14" s="47" t="s">
        <v>91</v>
      </c>
      <c r="C14" s="102"/>
      <c r="D14" s="103">
        <f t="shared" si="1"/>
        <v>2700</v>
      </c>
      <c r="E14" s="104">
        <f t="shared" si="2"/>
        <v>0</v>
      </c>
      <c r="F14" s="105">
        <f>NH!F14+NS!F14+BA!F14+NP!F14+TB!F14+TN!F14+PR!F14+'Sở, ngành'!F14</f>
        <v>0</v>
      </c>
      <c r="G14" s="105">
        <f>NH!G14+NS!G14+BA!G14+NP!G14+TB!G14+TN!G14+PR!G14+'Sở, ngành'!G14</f>
        <v>0</v>
      </c>
      <c r="H14" s="105">
        <f>NH!H14+NS!H14+BA!H14+NP!H14+TB!H14+TN!H14+PR!H14+'Sở, ngành'!H14</f>
        <v>0</v>
      </c>
      <c r="I14" s="105">
        <f>NH!I14+NS!I14+BA!I14+NP!I14+TB!I14+TN!I14+PR!I14+'Sở, ngành'!I14</f>
        <v>0</v>
      </c>
      <c r="J14" s="105">
        <f>NH!J14+NS!J14+BA!J14+NP!J14+TB!J14+TN!J14+PR!J14+'Sở, ngành'!J14</f>
        <v>2700</v>
      </c>
      <c r="K14" s="105">
        <f>NH!K14+NS!K14+BA!K14+NP!K14+TB!K14+TN!K14+PR!K14+'Sở, ngành'!K14</f>
        <v>0</v>
      </c>
      <c r="L14" s="105">
        <f>NH!L14+NS!L14+BA!L14+NP!L14+TB!L14+TN!L14+PR!L14+'Sở, ngành'!L14</f>
        <v>0</v>
      </c>
      <c r="M14" s="105">
        <f>NH!M14+NS!M14+BA!M14+NP!M14+TB!M14+TN!M14+PR!M14+'Sở, ngành'!M14</f>
        <v>0</v>
      </c>
      <c r="N14" s="105">
        <f>NH!N14+NS!N14+BA!N14+NP!N14+TB!N14+TN!N14+PR!N14+'Sở, ngành'!N14</f>
        <v>0</v>
      </c>
      <c r="O14" s="105">
        <f>NH!O14+NS!O14+BA!O14+NP!O14+TB!O14+TN!O14+PR!O14+'Sở, ngành'!O14</f>
        <v>0</v>
      </c>
      <c r="P14" s="103"/>
      <c r="Q14" s="105"/>
      <c r="R14" s="105"/>
      <c r="S14" s="105"/>
      <c r="T14" s="105"/>
      <c r="U14" s="105"/>
      <c r="V14" s="103"/>
      <c r="W14" s="103"/>
      <c r="X14" s="103"/>
      <c r="Y14" s="103"/>
      <c r="Z14" s="102"/>
    </row>
    <row r="15" spans="1:31" ht="31.5" x14ac:dyDescent="0.25">
      <c r="A15" s="46">
        <v>5</v>
      </c>
      <c r="B15" s="47" t="s">
        <v>45</v>
      </c>
      <c r="C15" s="102"/>
      <c r="D15" s="103">
        <f t="shared" si="1"/>
        <v>433502.87449700001</v>
      </c>
      <c r="E15" s="104">
        <f t="shared" si="2"/>
        <v>0</v>
      </c>
      <c r="F15" s="105">
        <f t="shared" ref="F15:O15" si="3">SUM(F16:F27)</f>
        <v>0</v>
      </c>
      <c r="G15" s="105">
        <f t="shared" si="3"/>
        <v>0</v>
      </c>
      <c r="H15" s="105">
        <f>SUM(H16:H27)</f>
        <v>0</v>
      </c>
      <c r="I15" s="105">
        <f t="shared" si="3"/>
        <v>0</v>
      </c>
      <c r="J15" s="105">
        <f t="shared" si="3"/>
        <v>233110.86</v>
      </c>
      <c r="K15" s="105">
        <f t="shared" si="3"/>
        <v>162765.04249700002</v>
      </c>
      <c r="L15" s="105">
        <f t="shared" si="3"/>
        <v>0</v>
      </c>
      <c r="M15" s="105">
        <f t="shared" si="3"/>
        <v>20633.972000000002</v>
      </c>
      <c r="N15" s="105">
        <f t="shared" si="3"/>
        <v>1107</v>
      </c>
      <c r="O15" s="105">
        <f t="shared" si="3"/>
        <v>15886</v>
      </c>
      <c r="P15" s="103"/>
      <c r="Q15" s="105"/>
      <c r="R15" s="105"/>
      <c r="S15" s="105"/>
      <c r="T15" s="105"/>
      <c r="U15" s="105"/>
      <c r="V15" s="103"/>
      <c r="W15" s="103"/>
      <c r="X15" s="103"/>
      <c r="Y15" s="103"/>
      <c r="Z15" s="102"/>
    </row>
    <row r="16" spans="1:31" x14ac:dyDescent="0.25">
      <c r="A16" s="49" t="s">
        <v>58</v>
      </c>
      <c r="B16" s="50" t="s">
        <v>46</v>
      </c>
      <c r="C16" s="108"/>
      <c r="D16" s="103">
        <f t="shared" si="1"/>
        <v>117895.37</v>
      </c>
      <c r="E16" s="104">
        <f t="shared" si="2"/>
        <v>0</v>
      </c>
      <c r="F16" s="105">
        <f>NH!F16+NS!F16+BA!F16+NP!F16+TB!F16+TN!F16+PR!F16+'Sở, ngành'!F16</f>
        <v>0</v>
      </c>
      <c r="G16" s="105">
        <f>NH!G16+NS!G16+BA!G16+NP!G16+TB!G16+TN!G16+PR!G16+'Sở, ngành'!G16</f>
        <v>0</v>
      </c>
      <c r="H16" s="105">
        <f>NH!H16+NS!H16+BA!H16+NP!H16+TB!H16+TN!H16+PR!H16+'Sở, ngành'!H16</f>
        <v>0</v>
      </c>
      <c r="I16" s="105">
        <f>NH!I16+NS!I16+BA!I16+NP!I16+TB!I16+TN!I16+PR!I16+'Sở, ngành'!I16</f>
        <v>0</v>
      </c>
      <c r="J16" s="105">
        <f>NH!J16+NS!J16+BA!J16+NP!J16+TB!J16+TN!J16+PR!J16+'Sở, ngành'!J16</f>
        <v>92665.37</v>
      </c>
      <c r="K16" s="105">
        <f>NH!K16+NS!K16+BA!K16+NP!K16+TB!K16+TN!K16+PR!K16+'Sở, ngành'!K16</f>
        <v>24622</v>
      </c>
      <c r="L16" s="105">
        <f>NH!L16+NS!L16+BA!L16+NP!L16+TB!L16+TN!L16+PR!L16+'Sở, ngành'!L16</f>
        <v>0</v>
      </c>
      <c r="M16" s="105">
        <f>NH!M16+NS!M16+BA!M16+NP!M16+TB!M16+TN!M16+PR!M16+'Sở, ngành'!M16</f>
        <v>10</v>
      </c>
      <c r="N16" s="105">
        <f>NH!N16+NS!N16+BA!N16+NP!N16+TB!N16+TN!N16+PR!N16+'Sở, ngành'!N16</f>
        <v>598</v>
      </c>
      <c r="O16" s="105">
        <f>NH!O16+NS!O16+BA!O16+NP!O16+TB!O16+TN!O16+PR!O16+'Sở, ngành'!O16</f>
        <v>0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9"/>
    </row>
    <row r="17" spans="1:26" x14ac:dyDescent="0.25">
      <c r="A17" s="49" t="s">
        <v>59</v>
      </c>
      <c r="B17" s="50" t="s">
        <v>47</v>
      </c>
      <c r="C17" s="108"/>
      <c r="D17" s="103">
        <f t="shared" si="1"/>
        <v>118096.55</v>
      </c>
      <c r="E17" s="104">
        <f t="shared" si="2"/>
        <v>0</v>
      </c>
      <c r="F17" s="105">
        <f>NH!F17+NS!F17+BA!F17+NP!F17+TB!F17+TN!F17+PR!F17+'Sở, ngành'!F17</f>
        <v>0</v>
      </c>
      <c r="G17" s="105">
        <f>NH!G17+NS!G17+BA!G17+NP!G17+TB!G17+TN!G17+PR!G17+'Sở, ngành'!G17</f>
        <v>0</v>
      </c>
      <c r="H17" s="105">
        <f>NH!H17+NS!H17+BA!H17+NP!H17+TB!H17+TN!H17+PR!H17+'Sở, ngành'!H17</f>
        <v>0</v>
      </c>
      <c r="I17" s="105">
        <f>NH!I17+NS!I17+BA!I17+NP!I17+TB!I17+TN!I17+PR!I17+'Sở, ngành'!I17</f>
        <v>0</v>
      </c>
      <c r="J17" s="105">
        <f>NH!J17+NS!J17+BA!J17+NP!J17+TB!J17+TN!J17+PR!J17+'Sở, ngành'!J17</f>
        <v>11244</v>
      </c>
      <c r="K17" s="105">
        <f>NH!K17+NS!K17+BA!K17+NP!K17+TB!K17+TN!K17+PR!K17+'Sở, ngành'!K17</f>
        <v>106252.55</v>
      </c>
      <c r="L17" s="105">
        <f>NH!L17+NS!L17+BA!L17+NP!L17+TB!L17+TN!L17+PR!L17+'Sở, ngành'!L17</f>
        <v>0</v>
      </c>
      <c r="M17" s="105">
        <f>NH!M17+NS!M17+BA!M17+NP!M17+TB!M17+TN!M17+PR!M17+'Sở, ngành'!M17</f>
        <v>500</v>
      </c>
      <c r="N17" s="105">
        <f>NH!N17+NS!N17+BA!N17+NP!N17+TB!N17+TN!N17+PR!N17+'Sở, ngành'!N17</f>
        <v>100</v>
      </c>
      <c r="O17" s="105">
        <f>NH!O17+NS!O17+BA!O17+NP!O17+TB!O17+TN!O17+PR!O17+'Sở, ngành'!O17</f>
        <v>0</v>
      </c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s="12" customFormat="1" x14ac:dyDescent="0.25">
      <c r="A18" s="49" t="s">
        <v>60</v>
      </c>
      <c r="B18" s="50" t="s">
        <v>48</v>
      </c>
      <c r="C18" s="110"/>
      <c r="D18" s="103">
        <f t="shared" si="1"/>
        <v>12819</v>
      </c>
      <c r="E18" s="104">
        <f t="shared" si="2"/>
        <v>0</v>
      </c>
      <c r="F18" s="105">
        <f>NH!F18+NS!F18+BA!F18+NP!F18+TB!F18+TN!F18+PR!F18+'Sở, ngành'!F18</f>
        <v>0</v>
      </c>
      <c r="G18" s="105">
        <f>NH!G18+NS!G18+BA!G18+NP!G18+TB!G18+TN!G18+PR!G18+'Sở, ngành'!G18</f>
        <v>0</v>
      </c>
      <c r="H18" s="105">
        <f>NH!H18+NS!H18+BA!H18+NP!H18+TB!H18+TN!H18+PR!H18+'Sở, ngành'!H18</f>
        <v>0</v>
      </c>
      <c r="I18" s="105">
        <f>NH!I18+NS!I18+BA!I18+NP!I18+TB!I18+TN!I18+PR!I18+'Sở, ngành'!I18</f>
        <v>0</v>
      </c>
      <c r="J18" s="105">
        <f>NH!J18+NS!J18+BA!J18+NP!J18+TB!J18+TN!J18+PR!J18+'Sở, ngành'!J18</f>
        <v>4430</v>
      </c>
      <c r="K18" s="105">
        <f>NH!K18+NS!K18+BA!K18+NP!K18+TB!K18+TN!K18+PR!K18+'Sở, ngành'!K18</f>
        <v>0</v>
      </c>
      <c r="L18" s="105">
        <f>NH!L18+NS!L18+BA!L18+NP!L18+TB!L18+TN!L18+PR!L18+'Sở, ngành'!L18</f>
        <v>0</v>
      </c>
      <c r="M18" s="105">
        <f>NH!M18+NS!M18+BA!M18+NP!M18+TB!M18+TN!M18+PR!M18+'Sở, ngành'!M18</f>
        <v>8300</v>
      </c>
      <c r="N18" s="105">
        <f>NH!N18+NS!N18+BA!N18+NP!N18+TB!N18+TN!N18+PR!N18+'Sở, ngành'!N18</f>
        <v>89</v>
      </c>
      <c r="O18" s="105">
        <f>NH!O18+NS!O18+BA!O18+NP!O18+TB!O18+TN!O18+PR!O18+'Sở, ngành'!O18</f>
        <v>0</v>
      </c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</row>
    <row r="19" spans="1:26" s="12" customFormat="1" x14ac:dyDescent="0.25">
      <c r="A19" s="49" t="s">
        <v>61</v>
      </c>
      <c r="B19" s="50" t="s">
        <v>22</v>
      </c>
      <c r="C19" s="110"/>
      <c r="D19" s="103">
        <f t="shared" si="1"/>
        <v>103970.511692</v>
      </c>
      <c r="E19" s="104">
        <f t="shared" si="2"/>
        <v>0</v>
      </c>
      <c r="F19" s="105">
        <f>NH!F19+NS!F19+BA!F19+NP!F19+TB!F19+TN!F19+PR!F19+'Sở, ngành'!F19</f>
        <v>0</v>
      </c>
      <c r="G19" s="105">
        <f>NH!G19+NS!G19+BA!G19+NP!G19+TB!G19+TN!G19+PR!G19+'Sở, ngành'!G19</f>
        <v>0</v>
      </c>
      <c r="H19" s="105">
        <f>NH!H19+NS!H19+BA!H19+NP!H19+TB!H19+TN!H19+PR!H19+'Sở, ngành'!H19</f>
        <v>0</v>
      </c>
      <c r="I19" s="105">
        <f>NH!I19+NS!I19+BA!I19+NP!I19+TB!I19+TN!I19+PR!I19+'Sở, ngành'!I19</f>
        <v>0</v>
      </c>
      <c r="J19" s="105">
        <f>NH!J19+NS!J19+BA!J19+NP!J19+TB!J19+TN!J19+PR!J19+'Sở, ngành'!J19</f>
        <v>74436</v>
      </c>
      <c r="K19" s="105">
        <f>NH!K19+NS!K19+BA!K19+NP!K19+TB!K19+TN!K19+PR!K19+'Sở, ngành'!K19</f>
        <v>27004.511692</v>
      </c>
      <c r="L19" s="105">
        <f>NH!L19+NS!L19+BA!L19+NP!L19+TB!L19+TN!L19+PR!L19+'Sở, ngành'!L19</f>
        <v>0</v>
      </c>
      <c r="M19" s="105">
        <f>NH!M19+NS!M19+BA!M19+NP!M19+TB!M19+TN!M19+PR!M19+'Sở, ngành'!M19</f>
        <v>0</v>
      </c>
      <c r="N19" s="105">
        <f>NH!N19+NS!N19+BA!N19+NP!N19+TB!N19+TN!N19+PR!N19+'Sở, ngành'!N19</f>
        <v>0</v>
      </c>
      <c r="O19" s="105">
        <f>NH!O19+NS!O19+BA!O19+NP!O19+TB!O19+TN!O19+PR!O19+'Sở, ngành'!O19</f>
        <v>2530</v>
      </c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</row>
    <row r="20" spans="1:26" s="12" customFormat="1" x14ac:dyDescent="0.25">
      <c r="A20" s="49" t="s">
        <v>62</v>
      </c>
      <c r="B20" s="50" t="s">
        <v>92</v>
      </c>
      <c r="C20" s="110"/>
      <c r="D20" s="103">
        <f t="shared" si="1"/>
        <v>12032.568397999999</v>
      </c>
      <c r="E20" s="104">
        <f t="shared" si="2"/>
        <v>0</v>
      </c>
      <c r="F20" s="105">
        <f>NH!F20+NS!F20+BA!F20+NP!F20+TB!F20+TN!F20+PR!F20+'Sở, ngành'!F20</f>
        <v>0</v>
      </c>
      <c r="G20" s="105">
        <f>NH!G20+NS!G20+BA!G20+NP!G20+TB!G20+TN!G20+PR!G20+'Sở, ngành'!G20</f>
        <v>0</v>
      </c>
      <c r="H20" s="105">
        <f>NH!H20+NS!H20+BA!H20+NP!H20+TB!H20+TN!H20+PR!H20+'Sở, ngành'!H20</f>
        <v>0</v>
      </c>
      <c r="I20" s="105">
        <f>NH!I20+NS!I20+BA!I20+NP!I20+TB!I20+TN!I20+PR!I20+'Sở, ngành'!I20</f>
        <v>0</v>
      </c>
      <c r="J20" s="105">
        <f>NH!J20+NS!J20+BA!J20+NP!J20+TB!J20+TN!J20+PR!J20+'Sở, ngành'!J20</f>
        <v>5145</v>
      </c>
      <c r="K20" s="105">
        <f>NH!K20+NS!K20+BA!K20+NP!K20+TB!K20+TN!K20+PR!K20+'Sở, ngành'!K20</f>
        <v>2531.5683979999999</v>
      </c>
      <c r="L20" s="105">
        <f>NH!L20+NS!L20+BA!L20+NP!L20+TB!L20+TN!L20+PR!L20+'Sở, ngành'!L20</f>
        <v>0</v>
      </c>
      <c r="M20" s="105">
        <f>NH!M20+NS!M20+BA!M20+NP!M20+TB!M20+TN!M20+PR!M20+'Sở, ngành'!M20</f>
        <v>0</v>
      </c>
      <c r="N20" s="105">
        <f>NH!N20+NS!N20+BA!N20+NP!N20+TB!N20+TN!N20+PR!N20+'Sở, ngành'!N20</f>
        <v>0</v>
      </c>
      <c r="O20" s="105">
        <f>NH!O20+NS!O20+BA!O20+NP!O20+TB!O20+TN!O20+PR!O20+'Sở, ngành'!O20</f>
        <v>4356</v>
      </c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</row>
    <row r="21" spans="1:26" s="12" customFormat="1" x14ac:dyDescent="0.25">
      <c r="A21" s="49" t="s">
        <v>63</v>
      </c>
      <c r="B21" s="50" t="s">
        <v>50</v>
      </c>
      <c r="C21" s="110"/>
      <c r="D21" s="103">
        <f t="shared" si="1"/>
        <v>5332.4124069999998</v>
      </c>
      <c r="E21" s="104">
        <f t="shared" si="2"/>
        <v>0</v>
      </c>
      <c r="F21" s="105">
        <f>NH!F21+NS!F21+BA!F21+NP!F21+TB!F21+TN!F21+PR!F21+'Sở, ngành'!F21</f>
        <v>0</v>
      </c>
      <c r="G21" s="105">
        <f>NH!G21+NS!G21+BA!G21+NP!G21+TB!G21+TN!G21+PR!G21+'Sở, ngành'!G21</f>
        <v>0</v>
      </c>
      <c r="H21" s="105">
        <f>NH!H21+NS!H21+BA!H21+NP!H21+TB!H21+TN!H21+PR!H21+'Sở, ngành'!H21</f>
        <v>0</v>
      </c>
      <c r="I21" s="105">
        <f>NH!I21+NS!I21+BA!I21+NP!I21+TB!I21+TN!I21+PR!I21+'Sở, ngành'!I21</f>
        <v>0</v>
      </c>
      <c r="J21" s="105">
        <f>NH!J21+NS!J21+BA!J21+NP!J21+TB!J21+TN!J21+PR!J21+'Sở, ngành'!J21</f>
        <v>3272</v>
      </c>
      <c r="K21" s="105">
        <f>NH!K21+NS!K21+BA!K21+NP!K21+TB!K21+TN!K21+PR!K21+'Sở, ngành'!K21</f>
        <v>1804.412407</v>
      </c>
      <c r="L21" s="105">
        <f>NH!L21+NS!L21+BA!L21+NP!L21+TB!L21+TN!L21+PR!L21+'Sở, ngành'!L21</f>
        <v>0</v>
      </c>
      <c r="M21" s="105">
        <f>NH!M21+NS!M21+BA!M21+NP!M21+TB!M21+TN!M21+PR!M21+'Sở, ngành'!M21</f>
        <v>0</v>
      </c>
      <c r="N21" s="105">
        <f>NH!N21+NS!N21+BA!N21+NP!N21+TB!N21+TN!N21+PR!N21+'Sở, ngành'!N21</f>
        <v>256</v>
      </c>
      <c r="O21" s="105">
        <f>NH!O21+NS!O21+BA!O21+NP!O21+TB!O21+TN!O21+PR!O21+'Sở, ngành'!O21</f>
        <v>0</v>
      </c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</row>
    <row r="22" spans="1:26" s="12" customFormat="1" ht="15" customHeight="1" x14ac:dyDescent="0.25">
      <c r="A22" s="49" t="s">
        <v>64</v>
      </c>
      <c r="B22" s="50" t="s">
        <v>76</v>
      </c>
      <c r="C22" s="110"/>
      <c r="D22" s="103">
        <f t="shared" si="1"/>
        <v>14923.972</v>
      </c>
      <c r="E22" s="104">
        <f t="shared" si="2"/>
        <v>0</v>
      </c>
      <c r="F22" s="105">
        <f>NH!F22+NS!F22+BA!F22+NP!F22+TB!F22+TN!F22+PR!F22+'Sở, ngành'!F22</f>
        <v>0</v>
      </c>
      <c r="G22" s="105">
        <f>NH!G22+NS!G22+BA!G22+NP!G22+TB!G22+TN!G22+PR!G22+'Sở, ngành'!G22</f>
        <v>0</v>
      </c>
      <c r="H22" s="105">
        <f>NH!H22+NS!H22+BA!H22+NP!H22+TB!H22+TN!H22+PR!H22+'Sở, ngành'!H22</f>
        <v>0</v>
      </c>
      <c r="I22" s="105">
        <f>NH!I22+NS!I22+BA!I22+NP!I22+TB!I22+TN!I22+PR!I22+'Sở, ngành'!I22</f>
        <v>0</v>
      </c>
      <c r="J22" s="105">
        <f>NH!J22+NS!J22+BA!J22+NP!J22+TB!J22+TN!J22+PR!J22+'Sở, ngành'!J22</f>
        <v>3100</v>
      </c>
      <c r="K22" s="105">
        <f>NH!K22+NS!K22+BA!K22+NP!K22+TB!K22+TN!K22+PR!K22+'Sở, ngành'!K22</f>
        <v>0</v>
      </c>
      <c r="L22" s="105">
        <f>NH!L22+NS!L22+BA!L22+NP!L22+TB!L22+TN!L22+PR!L22+'Sở, ngành'!L22</f>
        <v>0</v>
      </c>
      <c r="M22" s="105">
        <f>NH!M22+NS!M22+BA!M22+NP!M22+TB!M22+TN!M22+PR!M22+'Sở, ngành'!M22</f>
        <v>11823.972</v>
      </c>
      <c r="N22" s="105">
        <f>NH!N22+NS!N22+BA!N22+NP!N22+TB!N22+TN!N22+PR!N22+'Sở, ngành'!N22</f>
        <v>0</v>
      </c>
      <c r="O22" s="105">
        <f>NH!O22+NS!O22+BA!O22+NP!O22+TB!O22+TN!O22+PR!O22+'Sở, ngành'!O22</f>
        <v>0</v>
      </c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</row>
    <row r="23" spans="1:26" s="12" customFormat="1" x14ac:dyDescent="0.25">
      <c r="A23" s="49" t="s">
        <v>65</v>
      </c>
      <c r="B23" s="50" t="s">
        <v>23</v>
      </c>
      <c r="C23" s="110"/>
      <c r="D23" s="103">
        <f t="shared" si="1"/>
        <v>9997</v>
      </c>
      <c r="E23" s="104">
        <f t="shared" si="2"/>
        <v>0</v>
      </c>
      <c r="F23" s="105">
        <f>NH!F23+NS!F23+BA!F23+NP!F23+TB!F23+TN!F23+PR!F23+'Sở, ngành'!F23</f>
        <v>0</v>
      </c>
      <c r="G23" s="105">
        <f>NH!G23+NS!G23+BA!G23+NP!G23+TB!G23+TN!G23+PR!G23+'Sở, ngành'!G23</f>
        <v>0</v>
      </c>
      <c r="H23" s="105">
        <f>NH!H23+NS!H23+BA!H23+NP!H23+TB!H23+TN!H23+PR!H23+'Sở, ngành'!H23</f>
        <v>0</v>
      </c>
      <c r="I23" s="105">
        <f>NH!I23+NS!I23+BA!I23+NP!I23+TB!I23+TN!I23+PR!I23+'Sở, ngành'!I23</f>
        <v>0</v>
      </c>
      <c r="J23" s="105">
        <f>NH!J23+NS!J23+BA!J23+NP!J23+TB!J23+TN!J23+PR!J23+'Sở, ngành'!J23</f>
        <v>997</v>
      </c>
      <c r="K23" s="105">
        <f>NH!K23+NS!K23+BA!K23+NP!K23+TB!K23+TN!K23+PR!K23+'Sở, ngành'!K23</f>
        <v>0</v>
      </c>
      <c r="L23" s="105">
        <f>NH!L23+NS!L23+BA!L23+NP!L23+TB!L23+TN!L23+PR!L23+'Sở, ngành'!L23</f>
        <v>0</v>
      </c>
      <c r="M23" s="105">
        <f>NH!M23+NS!M23+BA!M23+NP!M23+TB!M23+TN!M23+PR!M23+'Sở, ngành'!M23</f>
        <v>0</v>
      </c>
      <c r="N23" s="105">
        <f>NH!N23+NS!N23+BA!N23+NP!N23+TB!N23+TN!N23+PR!N23+'Sở, ngành'!N23</f>
        <v>0</v>
      </c>
      <c r="O23" s="105">
        <f>NH!O23+NS!O23+BA!O23+NP!O23+TB!O23+TN!O23+PR!O23+'Sở, ngành'!O23</f>
        <v>9000</v>
      </c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</row>
    <row r="24" spans="1:26" s="12" customFormat="1" ht="31.5" x14ac:dyDescent="0.25">
      <c r="A24" s="49" t="s">
        <v>66</v>
      </c>
      <c r="B24" s="50" t="s">
        <v>51</v>
      </c>
      <c r="C24" s="110"/>
      <c r="D24" s="103">
        <f t="shared" si="1"/>
        <v>550</v>
      </c>
      <c r="E24" s="104">
        <f t="shared" si="2"/>
        <v>0</v>
      </c>
      <c r="F24" s="105">
        <f>NH!F24+NS!F24+BA!F24+NP!F24+TB!F24+TN!F24+PR!F24+'Sở, ngành'!F24</f>
        <v>0</v>
      </c>
      <c r="G24" s="105">
        <f>NH!G24+NS!G24+BA!G24+NP!G24+TB!G24+TN!G24+PR!G24+'Sở, ngành'!G24</f>
        <v>0</v>
      </c>
      <c r="H24" s="105">
        <f>NH!H24+NS!H24+BA!H24+NP!H24+TB!H24+TN!H24+PR!H24+'Sở, ngành'!H24</f>
        <v>0</v>
      </c>
      <c r="I24" s="105">
        <f>NH!I24+NS!I24+BA!I24+NP!I24+TB!I24+TN!I24+PR!I24+'Sở, ngành'!I24</f>
        <v>0</v>
      </c>
      <c r="J24" s="105">
        <f>NH!J24+NS!J24+BA!J24+NP!J24+TB!J24+TN!J24+PR!J24+'Sở, ngành'!J24</f>
        <v>0</v>
      </c>
      <c r="K24" s="105">
        <f>NH!K24+NS!K24+BA!K24+NP!K24+TB!K24+TN!K24+PR!K24+'Sở, ngành'!K24</f>
        <v>550</v>
      </c>
      <c r="L24" s="105">
        <f>NH!L24+NS!L24+BA!L24+NP!L24+TB!L24+TN!L24+PR!L24+'Sở, ngành'!L24</f>
        <v>0</v>
      </c>
      <c r="M24" s="105">
        <f>NH!M24+NS!M24+BA!M24+NP!M24+TB!M24+TN!M24+PR!M24+'Sở, ngành'!M24</f>
        <v>0</v>
      </c>
      <c r="N24" s="105">
        <f>NH!N24+NS!N24+BA!N24+NP!N24+TB!N24+TN!N24+PR!N24+'Sở, ngành'!N24</f>
        <v>0</v>
      </c>
      <c r="O24" s="105">
        <f>NH!O24+NS!O24+BA!O24+NP!O24+TB!O24+TN!O24+PR!O24+'Sở, ngành'!O24</f>
        <v>0</v>
      </c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</row>
    <row r="25" spans="1:26" s="12" customFormat="1" ht="31.5" x14ac:dyDescent="0.25">
      <c r="A25" s="49" t="s">
        <v>77</v>
      </c>
      <c r="B25" s="50" t="s">
        <v>52</v>
      </c>
      <c r="C25" s="110"/>
      <c r="D25" s="103">
        <f t="shared" si="1"/>
        <v>90</v>
      </c>
      <c r="E25" s="104">
        <f t="shared" si="2"/>
        <v>0</v>
      </c>
      <c r="F25" s="105">
        <f>NH!F25+NS!F25+BA!F25+NP!F25+TB!F25+TN!F25+PR!F25+'Sở, ngành'!F25</f>
        <v>0</v>
      </c>
      <c r="G25" s="105">
        <f>NH!G25+NS!G25+BA!G25+NP!G25+TB!G25+TN!G25+PR!G25+'Sở, ngành'!G25</f>
        <v>0</v>
      </c>
      <c r="H25" s="105">
        <f>NH!H25+NS!H25+BA!H25+NP!H25+TB!H25+TN!H25+PR!H25+'Sở, ngành'!H25</f>
        <v>0</v>
      </c>
      <c r="I25" s="105">
        <f>NH!I25+NS!I25+BA!I25+NP!I25+TB!I25+TN!I25+PR!I25+'Sở, ngành'!I25</f>
        <v>0</v>
      </c>
      <c r="J25" s="105">
        <f>NH!J25+NS!J25+BA!J25+NP!J25+TB!J25+TN!J25+PR!J25+'Sở, ngành'!J25</f>
        <v>40</v>
      </c>
      <c r="K25" s="105">
        <f>NH!K25+NS!K25+BA!K25+NP!K25+TB!K25+TN!K25+PR!K25+'Sở, ngành'!K25</f>
        <v>0</v>
      </c>
      <c r="L25" s="105">
        <f>NH!L25+NS!L25+BA!L25+NP!L25+TB!L25+TN!L25+PR!L25+'Sở, ngành'!L25</f>
        <v>0</v>
      </c>
      <c r="M25" s="105">
        <f>NH!M25+NS!M25+BA!M25+NP!M25+TB!M25+TN!M25+PR!M25+'Sở, ngành'!M25</f>
        <v>0</v>
      </c>
      <c r="N25" s="105">
        <f>NH!N25+NS!N25+BA!N25+NP!N25+TB!N25+TN!N25+PR!N25+'Sở, ngành'!N25</f>
        <v>50</v>
      </c>
      <c r="O25" s="105">
        <f>NH!O25+NS!O25+BA!O25+NP!O25+TB!O25+TN!O25+PR!O25+'Sở, ngành'!O25</f>
        <v>0</v>
      </c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</row>
    <row r="26" spans="1:26" s="12" customFormat="1" ht="31.5" x14ac:dyDescent="0.25">
      <c r="A26" s="49" t="s">
        <v>78</v>
      </c>
      <c r="B26" s="50" t="s">
        <v>38</v>
      </c>
      <c r="C26" s="110"/>
      <c r="D26" s="103">
        <f t="shared" si="1"/>
        <v>214</v>
      </c>
      <c r="E26" s="104">
        <f t="shared" si="2"/>
        <v>0</v>
      </c>
      <c r="F26" s="105">
        <f>NH!F26+NS!F26+BA!F26+NP!F26+TB!F26+TN!F26+PR!F26+'Sở, ngành'!F26</f>
        <v>0</v>
      </c>
      <c r="G26" s="105">
        <f>NH!G26+NS!G26+BA!G26+NP!G26+TB!G26+TN!G26+PR!G26+'Sở, ngành'!G26</f>
        <v>0</v>
      </c>
      <c r="H26" s="105">
        <f>NH!H26+NS!H26+BA!H26+NP!H26+TB!H26+TN!H26+PR!H26+'Sở, ngành'!H26</f>
        <v>0</v>
      </c>
      <c r="I26" s="105">
        <f>NH!I26+NS!I26+BA!I26+NP!I26+TB!I26+TN!I26+PR!I26+'Sở, ngành'!I26</f>
        <v>0</v>
      </c>
      <c r="J26" s="105">
        <f>NH!J26+NS!J26+BA!J26+NP!J26+TB!J26+TN!J26+PR!J26+'Sở, ngành'!J26</f>
        <v>200</v>
      </c>
      <c r="K26" s="105">
        <f>NH!K26+NS!K26+BA!K26+NP!K26+TB!K26+TN!K26+PR!K26+'Sở, ngành'!K26</f>
        <v>0</v>
      </c>
      <c r="L26" s="105">
        <f>NH!L26+NS!L26+BA!L26+NP!L26+TB!L26+TN!L26+PR!L26+'Sở, ngành'!L26</f>
        <v>0</v>
      </c>
      <c r="M26" s="105">
        <f>NH!M26+NS!M26+BA!M26+NP!M26+TB!M26+TN!M26+PR!M26+'Sở, ngành'!M26</f>
        <v>0</v>
      </c>
      <c r="N26" s="105">
        <f>NH!N26+NS!N26+BA!N26+NP!N26+TB!N26+TN!N26+PR!N26+'Sở, ngành'!N26</f>
        <v>14</v>
      </c>
      <c r="O26" s="105">
        <f>NH!O26+NS!O26+BA!O26+NP!O26+TB!O26+TN!O26+PR!O26+'Sở, ngành'!O26</f>
        <v>0</v>
      </c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s="12" customFormat="1" ht="31.5" x14ac:dyDescent="0.25">
      <c r="A27" s="49" t="s">
        <v>79</v>
      </c>
      <c r="B27" s="50" t="s">
        <v>93</v>
      </c>
      <c r="C27" s="110"/>
      <c r="D27" s="103">
        <f t="shared" si="1"/>
        <v>37581.490000000005</v>
      </c>
      <c r="E27" s="104">
        <f t="shared" si="2"/>
        <v>0</v>
      </c>
      <c r="F27" s="105">
        <f>NH!F27+NS!F27+BA!F27+NP!F27+TB!F27+TN!F27+PR!F27+'Sở, ngành'!F27</f>
        <v>0</v>
      </c>
      <c r="G27" s="105">
        <f>NH!G27+NS!G27+BA!G27+NP!G27+TB!G27+TN!G27+PR!G27+'Sở, ngành'!G27</f>
        <v>0</v>
      </c>
      <c r="H27" s="105">
        <f>NH!H27+NS!H27+BA!H27+NP!H27+TB!H27+TN!H27+PR!H27+'Sở, ngành'!H27</f>
        <v>0</v>
      </c>
      <c r="I27" s="105">
        <f>NH!I27+NS!I27+BA!I27+NP!I27+TB!I27+TN!I27+PR!I27+'Sở, ngành'!I27</f>
        <v>0</v>
      </c>
      <c r="J27" s="105">
        <f>NH!J27+NS!J27+BA!J27+NP!J27+TB!J27+TN!J27+PR!J27+'Sở, ngành'!J27</f>
        <v>37581.490000000005</v>
      </c>
      <c r="K27" s="105">
        <f>NH!K27+NS!K27+BA!K27+NP!K27+TB!K27+TN!K27+PR!K27+'Sở, ngành'!K27</f>
        <v>0</v>
      </c>
      <c r="L27" s="105">
        <f>NH!L27+NS!L27+BA!L27+NP!L27+TB!L27+TN!L27+PR!L27+'Sở, ngành'!L27</f>
        <v>0</v>
      </c>
      <c r="M27" s="105">
        <f>NH!M27+NS!M27+BA!M27+NP!M27+TB!M27+TN!M27+PR!M27+'Sở, ngành'!M27</f>
        <v>0</v>
      </c>
      <c r="N27" s="105">
        <f>NH!N27+NS!N27+BA!N27+NP!N27+TB!N27+TN!N27+PR!N27+'Sở, ngành'!N27</f>
        <v>0</v>
      </c>
      <c r="O27" s="105">
        <f>NH!O27+NS!O27+BA!O27+NP!O27+TB!O27+TN!O27+PR!O27+'Sở, ngành'!O27</f>
        <v>0</v>
      </c>
      <c r="P27" s="105">
        <f>NH!P27+NS!P27+BA!P27+NP!P27+TB!P27+TN!P27+PR!P27+'Sở, ngành'!P27</f>
        <v>0</v>
      </c>
      <c r="Q27" s="105">
        <f>NH!Q27+NS!Q27+BA!Q27+NP!Q27+TB!Q27+TN!Q27+PR!Q27+'Sở, ngành'!Q27</f>
        <v>0</v>
      </c>
      <c r="R27" s="105">
        <f>NH!R27+NS!R27+BA!R27+NP!R27+TB!R27+TN!R27+PR!R27+'Sở, ngành'!R27</f>
        <v>0</v>
      </c>
      <c r="S27" s="105">
        <f>NH!S27+NS!S27+BA!S27+NP!S27+TB!S27+TN!S27+PR!S27+'Sở, ngành'!S27</f>
        <v>0</v>
      </c>
      <c r="T27" s="105">
        <f>NH!T27+NS!T27+BA!T27+NP!T27+TB!T27+TN!T27+PR!T27+'Sở, ngành'!T27</f>
        <v>0</v>
      </c>
      <c r="U27" s="105">
        <f>NH!U27+NS!U27+BA!U27+NP!U27+TB!U27+TN!U27+PR!U27+'Sở, ngành'!U27</f>
        <v>0</v>
      </c>
      <c r="V27" s="105">
        <f>NH!V27+NS!V27+BA!V27+NP!V27+TB!V27+TN!V27+PR!V27+'Sở, ngành'!V27</f>
        <v>0</v>
      </c>
      <c r="W27" s="105">
        <f>NH!W27+NS!W27+BA!W27+NP!W27+TB!W27+TN!W27+PR!W27+'Sở, ngành'!W27</f>
        <v>0</v>
      </c>
      <c r="X27" s="105">
        <f>NH!X27+NS!X27+BA!X27+NP!X27+TB!X27+TN!X27+PR!X27+'Sở, ngành'!X27</f>
        <v>0</v>
      </c>
      <c r="Y27" s="105">
        <f>NH!Y27+NS!Y27+BA!Y27+NP!Y27+TB!Y27+TN!Y27+PR!Y27+'Sở, ngành'!Y27</f>
        <v>0</v>
      </c>
      <c r="Z27" s="61"/>
    </row>
    <row r="28" spans="1:26" s="12" customFormat="1" ht="31.5" x14ac:dyDescent="0.25">
      <c r="A28" s="46">
        <v>6</v>
      </c>
      <c r="B28" s="47" t="s">
        <v>53</v>
      </c>
      <c r="C28" s="110"/>
      <c r="D28" s="103">
        <f t="shared" si="1"/>
        <v>2266.1999999999998</v>
      </c>
      <c r="E28" s="104">
        <f t="shared" si="2"/>
        <v>1972.2</v>
      </c>
      <c r="F28" s="105">
        <f>NH!F28+NS!F28+BA!F28+NP!F28+TB!F28+TN!F28+PR!F28+'Sở, ngành'!F28</f>
        <v>0</v>
      </c>
      <c r="G28" s="105">
        <f>NH!G28+NS!G28+BA!G28+NP!G28+TB!G28+TN!G28+PR!G28+'Sở, ngành'!G28</f>
        <v>0</v>
      </c>
      <c r="H28" s="105">
        <f>NH!H28+NS!H28+BA!H28+NP!H28+TB!H28+TN!H28+PR!H28+'Sở, ngành'!H28</f>
        <v>0</v>
      </c>
      <c r="I28" s="105">
        <f>NH!I28+NS!I28+BA!I28+NP!I28+TB!I28+TN!I28+PR!I28+'Sở, ngành'!I28</f>
        <v>1972.2</v>
      </c>
      <c r="J28" s="105">
        <f>NH!J28+NS!J28+BA!J28+NP!J28+TB!J28+TN!J28+PR!J28+'Sở, ngành'!J28</f>
        <v>0</v>
      </c>
      <c r="K28" s="105">
        <f>NH!K28+NS!K28+BA!K28+NP!K28+TB!K28+TN!K28+PR!K28+'Sở, ngành'!K28</f>
        <v>0</v>
      </c>
      <c r="L28" s="105">
        <f>NH!L28+NS!L28+BA!L28+NP!L28+TB!L28+TN!L28+PR!L28+'Sở, ngành'!L28</f>
        <v>0</v>
      </c>
      <c r="M28" s="105">
        <f>NH!M28+NS!M28+BA!M28+NP!M28+TB!M28+TN!M28+PR!M28+'Sở, ngành'!M28</f>
        <v>0</v>
      </c>
      <c r="N28" s="105">
        <f>NH!N28+NS!N28+BA!N28+NP!N28+TB!N28+TN!N28+PR!N28+'Sở, ngành'!N28</f>
        <v>294</v>
      </c>
      <c r="O28" s="105">
        <f>NH!O28+NS!O28+BA!O28+NP!O28+TB!O28+TN!O28+PR!O28+'Sở, ngành'!O28</f>
        <v>0</v>
      </c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09"/>
    </row>
    <row r="29" spans="1:26" s="12" customFormat="1" ht="35.25" customHeight="1" x14ac:dyDescent="0.25">
      <c r="A29" s="46">
        <v>7</v>
      </c>
      <c r="B29" s="47" t="s">
        <v>54</v>
      </c>
      <c r="C29" s="110"/>
      <c r="D29" s="103">
        <f t="shared" si="1"/>
        <v>111.8</v>
      </c>
      <c r="E29" s="104">
        <f t="shared" si="2"/>
        <v>111.8</v>
      </c>
      <c r="F29" s="105">
        <f>NH!F29+NS!F29+BA!F29+NP!F29+TB!F29+TN!F29+PR!F29+'Sở, ngành'!F29</f>
        <v>0</v>
      </c>
      <c r="G29" s="105">
        <f>NH!G29+NS!G29+BA!G29+NP!G29+TB!G29+TN!G29+PR!G29+'Sở, ngành'!G29</f>
        <v>0</v>
      </c>
      <c r="H29" s="105">
        <f>NH!H29+NS!H29+BA!H29+NP!H29+TB!H29+TN!H29+PR!H29+'Sở, ngành'!H29</f>
        <v>0</v>
      </c>
      <c r="I29" s="105">
        <f>NH!I29+NS!I29+BA!I29+NP!I29+TB!I29+TN!I29+PR!I29+'Sở, ngành'!I29</f>
        <v>111.8</v>
      </c>
      <c r="J29" s="105">
        <f>NH!J29+NS!J29+BA!J29+NP!J29+TB!J29+TN!J29+PR!J29+'Sở, ngành'!J29</f>
        <v>0</v>
      </c>
      <c r="K29" s="105">
        <f>NH!K29+NS!K29+BA!K29+NP!K29+TB!K29+TN!K29+PR!K29+'Sở, ngành'!K29</f>
        <v>0</v>
      </c>
      <c r="L29" s="105">
        <f>NH!L29+NS!L29+BA!L29+NP!L29+TB!L29+TN!L29+PR!L29+'Sở, ngành'!L29</f>
        <v>0</v>
      </c>
      <c r="M29" s="105">
        <f>NH!M29+NS!M29+BA!M29+NP!M29+TB!M29+TN!M29+PR!M29+'Sở, ngành'!M29</f>
        <v>0</v>
      </c>
      <c r="N29" s="105">
        <f>NH!N29+NS!N29+BA!N29+NP!N29+TB!N29+TN!N29+PR!N29+'Sở, ngành'!N29</f>
        <v>0</v>
      </c>
      <c r="O29" s="105">
        <f>NH!O29+NS!O29+BA!O29+NP!O29+TB!O29+TN!O29+PR!O29+'Sở, ngành'!O29</f>
        <v>0</v>
      </c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</row>
    <row r="30" spans="1:26" s="12" customFormat="1" ht="31.5" x14ac:dyDescent="0.25">
      <c r="A30" s="46">
        <v>8</v>
      </c>
      <c r="B30" s="98" t="s">
        <v>94</v>
      </c>
      <c r="C30" s="110"/>
      <c r="D30" s="103">
        <f t="shared" si="1"/>
        <v>1388</v>
      </c>
      <c r="E30" s="104">
        <f t="shared" si="2"/>
        <v>659</v>
      </c>
      <c r="F30" s="105">
        <f>NH!F30+NS!F30+BA!F30+NP!F30+TB!F30+TN!F30+PR!F30+'Sở, ngành'!F30</f>
        <v>0</v>
      </c>
      <c r="G30" s="105">
        <f>NH!G30+NS!G30+BA!G30+NP!G30+TB!G30+TN!G30+PR!G30+'Sở, ngành'!G30</f>
        <v>0</v>
      </c>
      <c r="H30" s="105">
        <f>NH!H30+NS!H30+BA!H30+NP!H30+TB!H30+TN!H30+PR!H30+'Sở, ngành'!H30</f>
        <v>0</v>
      </c>
      <c r="I30" s="105">
        <f>NH!I30+NS!I30+BA!I30+NP!I30+TB!I30+TN!I30+PR!I30+'Sở, ngành'!I30</f>
        <v>659</v>
      </c>
      <c r="J30" s="105">
        <f>NH!J30+NS!J30+BA!J30+NP!J30+TB!J30+TN!J30+PR!J30+'Sở, ngành'!J30</f>
        <v>600</v>
      </c>
      <c r="K30" s="105">
        <f>NH!K30+NS!K30+BA!K30+NP!K30+TB!K30+TN!K30+PR!K30+'Sở, ngành'!K30</f>
        <v>0</v>
      </c>
      <c r="L30" s="105">
        <f>NH!L30+NS!L30+BA!L30+NP!L30+TB!L30+TN!L30+PR!L30+'Sở, ngành'!L30</f>
        <v>0</v>
      </c>
      <c r="M30" s="105">
        <f>NH!M30+NS!M30+BA!M30+NP!M30+TB!M30+TN!M30+PR!M30+'Sở, ngành'!M30</f>
        <v>120</v>
      </c>
      <c r="N30" s="105">
        <f>NH!N30+NS!N30+BA!N30+NP!N30+TB!N30+TN!N30+PR!N30+'Sở, ngành'!N30</f>
        <v>9</v>
      </c>
      <c r="O30" s="105">
        <f>NH!O30+NS!O30+BA!O30+NP!O30+TB!O30+TN!O30+PR!O30+'Sở, ngành'!O30</f>
        <v>0</v>
      </c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1"/>
    </row>
    <row r="31" spans="1:26" s="12" customFormat="1" x14ac:dyDescent="0.25">
      <c r="A31" s="46">
        <v>9</v>
      </c>
      <c r="B31" s="47" t="s">
        <v>75</v>
      </c>
      <c r="C31" s="110"/>
      <c r="D31" s="103">
        <f t="shared" si="1"/>
        <v>720</v>
      </c>
      <c r="E31" s="104">
        <f t="shared" si="2"/>
        <v>720</v>
      </c>
      <c r="F31" s="105">
        <f>NH!F31+NS!F31+BA!F31+NP!F31+TB!F31+TN!F31+PR!F31+'Sở, ngành'!F31</f>
        <v>0</v>
      </c>
      <c r="G31" s="105">
        <f>NH!G31+NS!G31+BA!G31+NP!G31+TB!G31+TN!G31+PR!G31+'Sở, ngành'!G31</f>
        <v>0</v>
      </c>
      <c r="H31" s="105">
        <f>NH!H31+NS!H31+BA!H31+NP!H31+TB!H31+TN!H31+PR!H31+'Sở, ngành'!H31</f>
        <v>0</v>
      </c>
      <c r="I31" s="105">
        <f>NH!I31+NS!I31+BA!I31+NP!I31+TB!I31+TN!I31+PR!I31+'Sở, ngành'!I31</f>
        <v>720</v>
      </c>
      <c r="J31" s="105">
        <f>NH!J31+NS!J31+BA!J31+NP!J31+TB!J31+TN!J31+PR!J31+'Sở, ngành'!J31</f>
        <v>0</v>
      </c>
      <c r="K31" s="105">
        <f>NH!K31+NS!K31+BA!K31+NP!K31+TB!K31+TN!K31+PR!K31+'Sở, ngành'!K31</f>
        <v>0</v>
      </c>
      <c r="L31" s="105">
        <f>NH!L31+NS!L31+BA!L31+NP!L31+TB!L31+TN!L31+PR!L31+'Sở, ngành'!L31</f>
        <v>0</v>
      </c>
      <c r="M31" s="105">
        <f>NH!M31+NS!M31+BA!M31+NP!M31+TB!M31+TN!M31+PR!M31+'Sở, ngành'!M31</f>
        <v>0</v>
      </c>
      <c r="N31" s="105">
        <f>NH!N31+NS!N31+BA!N31+NP!N31+TB!N31+TN!N31+PR!N31+'Sở, ngành'!N31</f>
        <v>0</v>
      </c>
      <c r="O31" s="105">
        <f>NH!O31+NS!O31+BA!O31+NP!O31+TB!O31+TN!O31+PR!O31+'Sở, ngành'!O31</f>
        <v>0</v>
      </c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</row>
    <row r="32" spans="1:26" s="12" customFormat="1" ht="35.25" customHeight="1" x14ac:dyDescent="0.25">
      <c r="A32" s="46">
        <v>10</v>
      </c>
      <c r="B32" s="47" t="s">
        <v>55</v>
      </c>
      <c r="C32" s="110"/>
      <c r="D32" s="103">
        <f t="shared" si="1"/>
        <v>200</v>
      </c>
      <c r="E32" s="104">
        <f t="shared" si="2"/>
        <v>200</v>
      </c>
      <c r="F32" s="105">
        <f>NH!F32+NS!F32+BA!F32+NP!F32+TB!F32+TN!F32+PR!F32+'Sở, ngành'!F32</f>
        <v>0</v>
      </c>
      <c r="G32" s="105">
        <f>NH!G32+NS!G32+BA!G32+NP!G32+TB!G32+TN!G32+PR!G32+'Sở, ngành'!G32</f>
        <v>0</v>
      </c>
      <c r="H32" s="105">
        <f>NH!H32+NS!H32+BA!H32+NP!H32+TB!H32+TN!H32+PR!H32+'Sở, ngành'!H32</f>
        <v>0</v>
      </c>
      <c r="I32" s="105">
        <f>NH!I32+NS!I32+BA!I32+NP!I32+TB!I32+TN!I32+PR!I32+'Sở, ngành'!I32</f>
        <v>200</v>
      </c>
      <c r="J32" s="105">
        <f>NH!J32+NS!J32+BA!J32+NP!J32+TB!J32+TN!J32+PR!J32+'Sở, ngành'!J32</f>
        <v>0</v>
      </c>
      <c r="K32" s="105">
        <f>NH!K32+NS!K32+BA!K32+NP!K32+TB!K32+TN!K32+PR!K32+'Sở, ngành'!K32</f>
        <v>0</v>
      </c>
      <c r="L32" s="105">
        <f>NH!L32+NS!L32+BA!L32+NP!L32+TB!L32+TN!L32+PR!L32+'Sở, ngành'!L32</f>
        <v>0</v>
      </c>
      <c r="M32" s="105">
        <f>NH!M32+NS!M32+BA!M32+NP!M32+TB!M32+TN!M32+PR!M32+'Sở, ngành'!M32</f>
        <v>0</v>
      </c>
      <c r="N32" s="105">
        <f>NH!N32+NS!N32+BA!N32+NP!N32+TB!N32+TN!N32+PR!N32+'Sở, ngành'!N32</f>
        <v>0</v>
      </c>
      <c r="O32" s="105">
        <f>NH!O32+NS!O32+BA!O32+NP!O32+TB!O32+TN!O32+PR!O32+'Sở, ngành'!O32</f>
        <v>0</v>
      </c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</row>
    <row r="33" spans="1:26" s="19" customFormat="1" ht="36" customHeight="1" x14ac:dyDescent="0.25">
      <c r="A33" s="46">
        <v>11</v>
      </c>
      <c r="B33" s="47" t="s">
        <v>67</v>
      </c>
      <c r="C33" s="111"/>
      <c r="D33" s="103">
        <f t="shared" si="1"/>
        <v>600</v>
      </c>
      <c r="E33" s="104">
        <f t="shared" si="2"/>
        <v>600</v>
      </c>
      <c r="F33" s="105">
        <f>NH!F33+NS!F33+BA!F33+NP!F33+TB!F33+TN!F33+PR!F33+'Sở, ngành'!F33</f>
        <v>0</v>
      </c>
      <c r="G33" s="105">
        <f>NH!G33+NS!G33+BA!G33+NP!G33+TB!G33+TN!G33+PR!G33+'Sở, ngành'!G33</f>
        <v>0</v>
      </c>
      <c r="H33" s="105">
        <f>NH!H33+NS!H33+BA!H33+NP!H33+TB!H33+TN!H33+PR!H33+'Sở, ngành'!H33</f>
        <v>0</v>
      </c>
      <c r="I33" s="105">
        <f>NH!I33+NS!I33+BA!I33+NP!I33+TB!I33+TN!I33+PR!I33+'Sở, ngành'!I33</f>
        <v>600</v>
      </c>
      <c r="J33" s="105">
        <f>NH!J33+NS!J33+BA!J33+NP!J33+TB!J33+TN!J33+PR!J33+'Sở, ngành'!J33</f>
        <v>0</v>
      </c>
      <c r="K33" s="105">
        <f>NH!K33+NS!K33+BA!K33+NP!K33+TB!K33+TN!K33+PR!K33+'Sở, ngành'!K33</f>
        <v>0</v>
      </c>
      <c r="L33" s="105">
        <f>NH!L33+NS!L33+BA!L33+NP!L33+TB!L33+TN!L33+PR!L33+'Sở, ngành'!L33</f>
        <v>0</v>
      </c>
      <c r="M33" s="105">
        <f>NH!M33+NS!M33+BA!M33+NP!M33+TB!M33+TN!M33+PR!M33+'Sở, ngành'!M33</f>
        <v>0</v>
      </c>
      <c r="N33" s="105">
        <f>NH!N33+NS!N33+BA!N33+NP!N33+TB!N33+TN!N33+PR!N33+'Sở, ngành'!N33</f>
        <v>0</v>
      </c>
      <c r="O33" s="105">
        <f>NH!O33+NS!O33+BA!O33+NP!O33+TB!O33+TN!O33+PR!O33+'Sở, ngành'!O33</f>
        <v>0</v>
      </c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</row>
    <row r="34" spans="1:26" s="12" customFormat="1" ht="30.75" customHeight="1" x14ac:dyDescent="0.25">
      <c r="A34" s="46">
        <v>12</v>
      </c>
      <c r="B34" s="47" t="s">
        <v>68</v>
      </c>
      <c r="C34" s="110"/>
      <c r="D34" s="103">
        <f t="shared" si="1"/>
        <v>0</v>
      </c>
      <c r="E34" s="104">
        <f t="shared" si="2"/>
        <v>0</v>
      </c>
      <c r="F34" s="105">
        <f>NH!F34+NS!F34+BA!F34+NP!F34+TB!F34+TN!F34+PR!F34+'Sở, ngành'!F34</f>
        <v>0</v>
      </c>
      <c r="G34" s="105">
        <f>NH!G34+NS!G34+BA!G34+NP!G34+TB!G34+TN!G34+PR!G34+'Sở, ngành'!G34</f>
        <v>0</v>
      </c>
      <c r="H34" s="105">
        <f>NH!H34+NS!H34+BA!H34+NP!H34+TB!H34+TN!H34+PR!H34+'Sở, ngành'!H34</f>
        <v>0</v>
      </c>
      <c r="I34" s="105">
        <f>NH!I34+NS!I34+BA!I34+NP!I34+TB!I34+TN!I34+PR!I34+'Sở, ngành'!I34</f>
        <v>0</v>
      </c>
      <c r="J34" s="105">
        <f>NH!J34+NS!J34+BA!J34+NP!J34+TB!J34+TN!J34+PR!J34+'Sở, ngành'!J34</f>
        <v>0</v>
      </c>
      <c r="K34" s="105">
        <f>NH!K34+NS!K34+BA!K34+NP!K34+TB!K34+TN!K34+PR!K34+'Sở, ngành'!K34</f>
        <v>0</v>
      </c>
      <c r="L34" s="105">
        <f>NH!L34+NS!L34+BA!L34+NP!L34+TB!L34+TN!L34+PR!L34+'Sở, ngành'!L34</f>
        <v>0</v>
      </c>
      <c r="M34" s="105">
        <f>NH!M34+NS!M34+BA!M34+NP!M34+TB!M34+TN!M34+PR!M34+'Sở, ngành'!M34</f>
        <v>0</v>
      </c>
      <c r="N34" s="105">
        <f>NH!N34+NS!N34+BA!N34+NP!N34+TB!N34+TN!N34+PR!N34+'Sở, ngành'!N34</f>
        <v>0</v>
      </c>
      <c r="O34" s="105">
        <f>NH!O34+NS!O34+BA!O34+NP!O34+TB!O34+TN!O34+PR!O34+'Sở, ngành'!O34</f>
        <v>0</v>
      </c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</row>
    <row r="35" spans="1:26" s="12" customFormat="1" x14ac:dyDescent="0.25">
      <c r="A35" s="46">
        <v>13</v>
      </c>
      <c r="B35" s="47" t="s">
        <v>69</v>
      </c>
      <c r="C35" s="110"/>
      <c r="D35" s="103">
        <f t="shared" si="1"/>
        <v>125</v>
      </c>
      <c r="E35" s="104">
        <f t="shared" si="2"/>
        <v>100</v>
      </c>
      <c r="F35" s="105">
        <f>NH!F35+NS!F35+BA!F35+NP!F35+TB!F35+TN!F35+PR!F35+'Sở, ngành'!F35</f>
        <v>0</v>
      </c>
      <c r="G35" s="105">
        <f>NH!G35+NS!G35+BA!G35+NP!G35+TB!G35+TN!G35+PR!G35+'Sở, ngành'!G35</f>
        <v>0</v>
      </c>
      <c r="H35" s="105">
        <f>NH!H35+NS!H35+BA!H35+NP!H35+TB!H35+TN!H35+PR!H35+'Sở, ngành'!H35</f>
        <v>0</v>
      </c>
      <c r="I35" s="105">
        <f>NH!I35+NS!I35+BA!I35+NP!I35+TB!I35+TN!I35+PR!I35+'Sở, ngành'!I35</f>
        <v>100</v>
      </c>
      <c r="J35" s="105">
        <f>NH!J35+NS!J35+BA!J35+NP!J35+TB!J35+TN!J35+PR!J35+'Sở, ngành'!J35</f>
        <v>25</v>
      </c>
      <c r="K35" s="105">
        <f>NH!K35+NS!K35+BA!K35+NP!K35+TB!K35+TN!K35+PR!K35+'Sở, ngành'!K35</f>
        <v>0</v>
      </c>
      <c r="L35" s="105">
        <f>NH!L35+NS!L35+BA!L35+NP!L35+TB!L35+TN!L35+PR!L35+'Sở, ngành'!L35</f>
        <v>0</v>
      </c>
      <c r="M35" s="105">
        <f>NH!M35+NS!M35+BA!M35+NP!M35+TB!M35+TN!M35+PR!M35+'Sở, ngành'!M35</f>
        <v>0</v>
      </c>
      <c r="N35" s="105">
        <f>NH!N35+NS!N35+BA!N35+NP!N35+TB!N35+TN!N35+PR!N35+'Sở, ngành'!N35</f>
        <v>0</v>
      </c>
      <c r="O35" s="105">
        <f>NH!O35+NS!O35+BA!O35+NP!O35+TB!O35+TN!O35+PR!O35+'Sở, ngành'!O35</f>
        <v>0</v>
      </c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</row>
    <row r="36" spans="1:26" s="12" customFormat="1" ht="52.5" customHeight="1" x14ac:dyDescent="0.25">
      <c r="A36" s="46">
        <v>14</v>
      </c>
      <c r="B36" s="47" t="s">
        <v>70</v>
      </c>
      <c r="C36" s="110"/>
      <c r="D36" s="103">
        <f t="shared" si="1"/>
        <v>0</v>
      </c>
      <c r="E36" s="104">
        <f t="shared" si="2"/>
        <v>0</v>
      </c>
      <c r="F36" s="105">
        <f>NH!F36+NS!F36+BA!F36+NP!F36+TB!F36+TN!F36+PR!F36+'Sở, ngành'!F36</f>
        <v>0</v>
      </c>
      <c r="G36" s="105">
        <f>NH!G36+NS!G36+BA!G36+NP!G36+TB!G36+TN!G36+PR!G36+'Sở, ngành'!G36</f>
        <v>0</v>
      </c>
      <c r="H36" s="105">
        <f>NH!H36+NS!H36+BA!H36+NP!H36+TB!H36+TN!H36+PR!H36+'Sở, ngành'!H36</f>
        <v>0</v>
      </c>
      <c r="I36" s="105">
        <f>NH!I36+NS!I36+BA!I36+NP!I36+TB!I36+TN!I36+PR!I36+'Sở, ngành'!I36</f>
        <v>0</v>
      </c>
      <c r="J36" s="105">
        <f>NH!J36+NS!J36+BA!J36+NP!J36+TB!J36+TN!J36+PR!J36+'Sở, ngành'!J36</f>
        <v>0</v>
      </c>
      <c r="K36" s="105">
        <f>NH!K36+NS!K36+BA!K36+NP!K36+TB!K36+TN!K36+PR!K36+'Sở, ngành'!K36</f>
        <v>0</v>
      </c>
      <c r="L36" s="105">
        <f>NH!L36+NS!L36+BA!L36+NP!L36+TB!L36+TN!L36+PR!L36+'Sở, ngành'!L36</f>
        <v>0</v>
      </c>
      <c r="M36" s="105">
        <f>NH!M36+NS!M36+BA!M36+NP!M36+TB!M36+TN!M36+PR!M36+'Sở, ngành'!M36</f>
        <v>0</v>
      </c>
      <c r="N36" s="105">
        <f>NH!N36+NS!N36+BA!N36+NP!N36+TB!N36+TN!N36+PR!N36+'Sở, ngành'!N36</f>
        <v>0</v>
      </c>
      <c r="O36" s="105">
        <f>NH!O36+NS!O36+BA!O36+NP!O36+TB!O36+TN!O36+PR!O36+'Sở, ngành'!O36</f>
        <v>0</v>
      </c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</row>
    <row r="37" spans="1:26" s="12" customFormat="1" ht="18.75" customHeight="1" x14ac:dyDescent="0.25">
      <c r="A37" s="46">
        <v>15</v>
      </c>
      <c r="B37" s="47" t="s">
        <v>71</v>
      </c>
      <c r="C37" s="110"/>
      <c r="D37" s="103">
        <f t="shared" si="1"/>
        <v>200</v>
      </c>
      <c r="E37" s="104">
        <f t="shared" si="2"/>
        <v>200</v>
      </c>
      <c r="F37" s="105">
        <f>NH!F37+NS!F37+BA!F37+NP!F37+TB!F37+TN!F37+PR!F37+'Sở, ngành'!F37</f>
        <v>0</v>
      </c>
      <c r="G37" s="105">
        <f>NH!G37+NS!G37+BA!G37+NP!G37+TB!G37+TN!G37+PR!G37+'Sở, ngành'!G37</f>
        <v>0</v>
      </c>
      <c r="H37" s="105">
        <f>NH!H37+NS!H37+BA!H37+NP!H37+TB!H37+TN!H37+PR!H37+'Sở, ngành'!H37</f>
        <v>0</v>
      </c>
      <c r="I37" s="105">
        <f>NH!I37+NS!I37+BA!I37+NP!I37+TB!I37+TN!I37+PR!I37+'Sở, ngành'!I37</f>
        <v>200</v>
      </c>
      <c r="J37" s="105">
        <f>NH!J37+NS!J37+BA!J37+NP!J37+TB!J37+TN!J37+PR!J37+'Sở, ngành'!J37</f>
        <v>0</v>
      </c>
      <c r="K37" s="105">
        <f>NH!K37+NS!K37+BA!K37+NP!K37+TB!K37+TN!K37+PR!K37+'Sở, ngành'!K37</f>
        <v>0</v>
      </c>
      <c r="L37" s="105">
        <f>NH!L37+NS!L37+BA!L37+NP!L37+TB!L37+TN!L37+PR!L37+'Sở, ngành'!L37</f>
        <v>0</v>
      </c>
      <c r="M37" s="105">
        <f>NH!M37+NS!M37+BA!M37+NP!M37+TB!M37+TN!M37+PR!M37+'Sở, ngành'!M37</f>
        <v>0</v>
      </c>
      <c r="N37" s="105">
        <f>NH!N37+NS!N37+BA!N37+NP!N37+TB!N37+TN!N37+PR!N37+'Sở, ngành'!N37</f>
        <v>0</v>
      </c>
      <c r="O37" s="105">
        <f>NH!O37+NS!O37+BA!O37+NP!O37+TB!O37+TN!O37+PR!O37+'Sở, ngành'!O37</f>
        <v>0</v>
      </c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</row>
    <row r="38" spans="1:26" s="12" customFormat="1" ht="50.25" customHeight="1" x14ac:dyDescent="0.25">
      <c r="A38" s="46">
        <v>16</v>
      </c>
      <c r="B38" s="47" t="s">
        <v>72</v>
      </c>
      <c r="C38" s="110"/>
      <c r="D38" s="103">
        <f t="shared" si="1"/>
        <v>0</v>
      </c>
      <c r="E38" s="104">
        <f t="shared" si="2"/>
        <v>0</v>
      </c>
      <c r="F38" s="105">
        <f>NH!F38+NS!F38+BA!F38+NP!F38+TB!F38+TN!F38+PR!F38+'Sở, ngành'!F38</f>
        <v>0</v>
      </c>
      <c r="G38" s="105">
        <f>NH!G38+NS!G38+BA!G38+NP!G38+TB!G38+TN!G38+PR!G38+'Sở, ngành'!G38</f>
        <v>0</v>
      </c>
      <c r="H38" s="105">
        <f>NH!H38+NS!H38+BA!H38+NP!H38+TB!H38+TN!H38+PR!H38+'Sở, ngành'!H38</f>
        <v>0</v>
      </c>
      <c r="I38" s="105">
        <f>NH!I38+NS!I38+BA!I38+NP!I38+TB!I38+TN!I38+PR!I38+'Sở, ngành'!I38</f>
        <v>0</v>
      </c>
      <c r="J38" s="105">
        <f>NH!J38+NS!J38+BA!J38+NP!J38+TB!J38+TN!J38+PR!J38+'Sở, ngành'!J38</f>
        <v>0</v>
      </c>
      <c r="K38" s="105">
        <f>NH!K38+NS!K38+BA!K38+NP!K38+TB!K38+TN!K38+PR!K38+'Sở, ngành'!K38</f>
        <v>0</v>
      </c>
      <c r="L38" s="105">
        <f>NH!L38+NS!L38+BA!L38+NP!L38+TB!L38+TN!L38+PR!L38+'Sở, ngành'!L38</f>
        <v>0</v>
      </c>
      <c r="M38" s="105">
        <f>NH!M38+NS!M38+BA!M38+NP!M38+TB!M38+TN!M38+PR!M38+'Sở, ngành'!M38</f>
        <v>0</v>
      </c>
      <c r="N38" s="105">
        <f>NH!N38+NS!N38+BA!N38+NP!N38+TB!N38+TN!N38+PR!N38+'Sở, ngành'!N38</f>
        <v>0</v>
      </c>
      <c r="O38" s="105">
        <f>NH!O38+NS!O38+BA!O38+NP!O38+TB!O38+TN!O38+PR!O38+'Sở, ngành'!O38</f>
        <v>0</v>
      </c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</row>
    <row r="39" spans="1:26" s="12" customFormat="1" ht="48.75" customHeight="1" x14ac:dyDescent="0.25">
      <c r="A39" s="46">
        <v>17</v>
      </c>
      <c r="B39" s="47" t="s">
        <v>73</v>
      </c>
      <c r="C39" s="110"/>
      <c r="D39" s="103">
        <f t="shared" si="1"/>
        <v>21347.068853999997</v>
      </c>
      <c r="E39" s="104">
        <f t="shared" si="2"/>
        <v>1100</v>
      </c>
      <c r="F39" s="105">
        <f>NH!F39+NS!F39+BA!F39+NP!F39+TB!F39+TN!F39+PR!F39+'Sở, ngành'!F39</f>
        <v>0</v>
      </c>
      <c r="G39" s="105">
        <f>NH!G39+NS!G39+BA!G39+NP!G39+TB!G39+TN!G39+PR!G39+'Sở, ngành'!G39</f>
        <v>0</v>
      </c>
      <c r="H39" s="105">
        <f>NH!H39+NS!H39+BA!H39+NP!H39+TB!H39+TN!H39+PR!H39+'Sở, ngành'!H39</f>
        <v>0</v>
      </c>
      <c r="I39" s="105">
        <f>NH!I39+NS!I39+BA!I39+NP!I39+TB!I39+TN!I39+PR!I39+'Sở, ngành'!I39</f>
        <v>1100</v>
      </c>
      <c r="J39" s="105">
        <f>NH!J39+NS!J39+BA!J39+NP!J39+TB!J39+TN!J39+PR!J39+'Sở, ngành'!J39</f>
        <v>495</v>
      </c>
      <c r="K39" s="105">
        <f>NH!K39+NS!K39+BA!K39+NP!K39+TB!K39+TN!K39+PR!K39+'Sở, ngành'!K39</f>
        <v>19752.068853999997</v>
      </c>
      <c r="L39" s="105">
        <f>NH!L39+NS!L39+BA!L39+NP!L39+TB!L39+TN!L39+PR!L39+'Sở, ngành'!L39</f>
        <v>0</v>
      </c>
      <c r="M39" s="105">
        <f>NH!M39+NS!M39+BA!M39+NP!M39+TB!M39+TN!M39+PR!M39+'Sở, ngành'!M39</f>
        <v>0</v>
      </c>
      <c r="N39" s="105">
        <f>NH!N39+NS!N39+BA!N39+NP!N39+TB!N39+TN!N39+PR!N39+'Sở, ngành'!N39</f>
        <v>0</v>
      </c>
      <c r="O39" s="105">
        <f>NH!O39+NS!O39+BA!O39+NP!O39+TB!O39+TN!O39+PR!O39+'Sở, ngành'!O39</f>
        <v>0</v>
      </c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1"/>
    </row>
    <row r="40" spans="1:26" s="12" customFormat="1" ht="48.75" customHeight="1" x14ac:dyDescent="0.25">
      <c r="A40" s="46">
        <v>18</v>
      </c>
      <c r="B40" s="47" t="s">
        <v>96</v>
      </c>
      <c r="C40" s="110"/>
      <c r="D40" s="103">
        <f t="shared" si="1"/>
        <v>130684</v>
      </c>
      <c r="E40" s="104">
        <f t="shared" si="2"/>
        <v>0</v>
      </c>
      <c r="F40" s="105">
        <f>NH!F40+NS!F40+BA!F40+NP!F40+TB!F40+TN!F40+PR!F40+'Sở, ngành'!F40</f>
        <v>0</v>
      </c>
      <c r="G40" s="105">
        <f>NH!G40+NS!G40+BA!G40+NP!G40+TB!G40+TN!G40+PR!G40+'Sở, ngành'!G40</f>
        <v>0</v>
      </c>
      <c r="H40" s="105">
        <f>NH!H40+NS!H40+BA!H40+NP!H40+TB!H40+TN!H40+PR!H40+'Sở, ngành'!H40</f>
        <v>0</v>
      </c>
      <c r="I40" s="105">
        <f>NH!I40+NS!I40+BA!I40+NP!I40+TB!I40+TN!I40+PR!I40+'Sở, ngành'!I40</f>
        <v>0</v>
      </c>
      <c r="J40" s="105">
        <f>NH!J40+NS!J40+BA!J40+NP!J40+TB!J40+TN!J40+PR!J40+'Sở, ngành'!J40</f>
        <v>78</v>
      </c>
      <c r="K40" s="105">
        <f>NH!K40+NS!K40+BA!K40+NP!K40+TB!K40+TN!K40+PR!K40+'Sở, ngành'!K40</f>
        <v>22862</v>
      </c>
      <c r="L40" s="105">
        <f>NH!L40+NS!L40+BA!L40+NP!L40+TB!L40+TN!L40+PR!L40+'Sở, ngành'!L40</f>
        <v>107744</v>
      </c>
      <c r="M40" s="105">
        <f>NH!M40+NS!M40+BA!M40+NP!M40+TB!M40+TN!M40+PR!M40+'Sở, ngành'!M40</f>
        <v>0</v>
      </c>
      <c r="N40" s="105">
        <f>NH!N40+NS!N40+BA!N40+NP!N40+TB!N40+TN!N40+PR!N40+'Sở, ngành'!N40</f>
        <v>0</v>
      </c>
      <c r="O40" s="105">
        <f>NH!O40+NS!O40+BA!O40+NP!O40+TB!O40+TN!O40+PR!O40+'Sở, ngành'!O40</f>
        <v>0</v>
      </c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</row>
    <row r="41" spans="1:26" s="12" customFormat="1" ht="27" customHeight="1" x14ac:dyDescent="0.25">
      <c r="A41" s="46">
        <v>19</v>
      </c>
      <c r="B41" s="47" t="s">
        <v>74</v>
      </c>
      <c r="C41" s="110"/>
      <c r="D41" s="103">
        <f t="shared" si="1"/>
        <v>23611.851000000002</v>
      </c>
      <c r="E41" s="104">
        <f t="shared" si="2"/>
        <v>40</v>
      </c>
      <c r="F41" s="105">
        <f>[1]NH!F41+[1]NS!F41+[1]BA!F41+[1]NP!F41+[1]TB!F41+[1]TN!F41+[1]PR!F41+'[1]SO NGANH'!F41</f>
        <v>0</v>
      </c>
      <c r="G41" s="105">
        <f>NH!G41+NS!G41+BA!G41+NP!G41+TB!G41+TN!G41+PR!G41+'Sở, ngành'!G41</f>
        <v>0</v>
      </c>
      <c r="H41" s="105">
        <f>NH!H41+NS!H41+BA!H41+NP!H41+TB!H41+TN!H41+PR!H41+'Sở, ngành'!H41</f>
        <v>0</v>
      </c>
      <c r="I41" s="105">
        <f>NH!I41+NS!I41+BA!I41+NP!I41+TB!I41+TN!I41+PR!I41+'Sở, ngành'!I41</f>
        <v>40</v>
      </c>
      <c r="J41" s="105">
        <f>NH!J41+NS!J41+BA!J41+NP!J41+TB!J41+TN!J41+PR!J41+'Sở, ngành'!J41</f>
        <v>3562</v>
      </c>
      <c r="K41" s="105">
        <f>NH!K41+NS!K41+BA!K41+NP!K41+TB!K41+TN!K41+PR!K41+'Sở, ngành'!K41</f>
        <v>11842.851000000001</v>
      </c>
      <c r="L41" s="105">
        <f>NH!L41+NS!L41+BA!L41+NP!L41+TB!L41+TN!L41+PR!L41+'Sở, ngành'!L41</f>
        <v>0</v>
      </c>
      <c r="M41" s="105">
        <f>NH!M41+NS!M41+BA!M41+NP!M41+TB!M41+TN!M41+PR!M41+'Sở, ngành'!M41</f>
        <v>154</v>
      </c>
      <c r="N41" s="105">
        <f>NH!N41+NS!N41+BA!N41+NP!N41+TB!N41+TN!N41+PR!N41+'Sở, ngành'!N41</f>
        <v>613</v>
      </c>
      <c r="O41" s="105">
        <f>NH!O41+NS!O41+BA!O41+NP!O41+TB!O41+TN!O41+PR!O41+'Sở, ngành'!O41</f>
        <v>7400</v>
      </c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1"/>
    </row>
    <row r="43" spans="1:26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2" top="0.75" bottom="0.75" header="0.3" footer="0.3"/>
  <pageSetup paperSize="9" scale="82" orientation="landscape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D43"/>
  <sheetViews>
    <sheetView topLeftCell="A31" zoomScale="84" zoomScaleNormal="84" workbookViewId="0">
      <selection activeCell="I13" sqref="I13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6" width="8" style="9" customWidth="1"/>
    <col min="7" max="7" width="9.42578125" style="9" customWidth="1"/>
    <col min="8" max="8" width="9.42578125" style="9" bestFit="1" customWidth="1"/>
    <col min="9" max="9" width="8" style="9" customWidth="1"/>
    <col min="10" max="10" width="9.42578125" style="9" bestFit="1" customWidth="1"/>
    <col min="11" max="11" width="11.140625" style="31" bestFit="1" customWidth="1"/>
    <col min="12" max="12" width="10.5703125" style="9" bestFit="1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16384" width="9.140625" style="9"/>
  </cols>
  <sheetData>
    <row r="1" spans="1:30" ht="21" customHeight="1" x14ac:dyDescent="0.25">
      <c r="A1" s="133" t="s">
        <v>80</v>
      </c>
      <c r="B1" s="133"/>
    </row>
    <row r="2" spans="1:30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30" ht="14.25" customHeight="1" x14ac:dyDescent="0.25">
      <c r="A3" s="11"/>
      <c r="B3" s="11"/>
    </row>
    <row r="4" spans="1:30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30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30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52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30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48" t="s">
        <v>34</v>
      </c>
      <c r="K7" s="153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</row>
    <row r="8" spans="1:30" ht="24.75" customHeight="1" x14ac:dyDescent="0.25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49"/>
      <c r="K8" s="153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  <c r="AB8" s="11"/>
      <c r="AC8" s="100"/>
      <c r="AD8" s="68"/>
    </row>
    <row r="9" spans="1:30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97</v>
      </c>
      <c r="I9" s="150"/>
      <c r="J9" s="150"/>
      <c r="K9" s="154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  <c r="AB9" s="11"/>
      <c r="AC9" s="11"/>
    </row>
    <row r="10" spans="1:30" ht="24.75" customHeight="1" x14ac:dyDescent="0.25">
      <c r="A10" s="16"/>
      <c r="B10" s="16" t="s">
        <v>41</v>
      </c>
      <c r="C10" s="15"/>
      <c r="D10" s="71">
        <f>E10+J10+K10+L10+M10+N10+O10</f>
        <v>59539.962350999995</v>
      </c>
      <c r="E10" s="72">
        <f>SUM(F10:I10)</f>
        <v>495</v>
      </c>
      <c r="F10" s="73">
        <f t="shared" ref="F10:O10" si="0">SUM(F11:F15)+SUM(F28:F41)</f>
        <v>0</v>
      </c>
      <c r="G10" s="73">
        <f t="shared" si="0"/>
        <v>0</v>
      </c>
      <c r="H10" s="73">
        <f t="shared" si="0"/>
        <v>0</v>
      </c>
      <c r="I10" s="73">
        <f t="shared" si="0"/>
        <v>495</v>
      </c>
      <c r="J10" s="73">
        <f t="shared" si="0"/>
        <v>0</v>
      </c>
      <c r="K10" s="42">
        <f t="shared" si="0"/>
        <v>58750.962350999995</v>
      </c>
      <c r="L10" s="73">
        <f t="shared" si="0"/>
        <v>0</v>
      </c>
      <c r="M10" s="73">
        <f t="shared" si="0"/>
        <v>0</v>
      </c>
      <c r="N10" s="73">
        <f t="shared" si="0"/>
        <v>294</v>
      </c>
      <c r="O10" s="73">
        <f t="shared" si="0"/>
        <v>0</v>
      </c>
      <c r="P10" s="71"/>
      <c r="Q10" s="72"/>
      <c r="R10" s="73"/>
      <c r="S10" s="73"/>
      <c r="T10" s="73"/>
      <c r="U10" s="72"/>
      <c r="V10" s="71"/>
      <c r="W10" s="71"/>
      <c r="X10" s="74"/>
      <c r="Y10" s="71"/>
      <c r="Z10" s="75"/>
      <c r="AA10" s="45"/>
    </row>
    <row r="11" spans="1:30" ht="31.5" x14ac:dyDescent="0.25">
      <c r="A11" s="46">
        <v>1</v>
      </c>
      <c r="B11" s="47" t="s">
        <v>42</v>
      </c>
      <c r="C11" s="15"/>
      <c r="D11" s="71">
        <f t="shared" ref="D11:D40" si="1">E11+J11+K11+L11+M11+N11+O11</f>
        <v>0</v>
      </c>
      <c r="E11" s="72">
        <f t="shared" ref="E11:E41" si="2">SUM(F11:I11)</f>
        <v>0</v>
      </c>
      <c r="F11" s="73"/>
      <c r="G11" s="73"/>
      <c r="H11" s="73"/>
      <c r="I11" s="73"/>
      <c r="J11" s="73"/>
      <c r="K11" s="48"/>
      <c r="L11" s="71"/>
      <c r="M11" s="71"/>
      <c r="N11" s="71"/>
      <c r="O11" s="71"/>
      <c r="P11" s="71"/>
      <c r="Q11" s="73"/>
      <c r="R11" s="73"/>
      <c r="S11" s="73"/>
      <c r="T11" s="73"/>
      <c r="U11" s="73"/>
      <c r="V11" s="71"/>
      <c r="W11" s="71"/>
      <c r="X11" s="71"/>
      <c r="Y11" s="71"/>
      <c r="Z11" s="76"/>
    </row>
    <row r="12" spans="1:30" ht="31.5" x14ac:dyDescent="0.25">
      <c r="A12" s="46">
        <v>2</v>
      </c>
      <c r="B12" s="47" t="s">
        <v>43</v>
      </c>
      <c r="C12" s="15"/>
      <c r="D12" s="71">
        <f t="shared" si="1"/>
        <v>0</v>
      </c>
      <c r="E12" s="72">
        <f t="shared" si="2"/>
        <v>0</v>
      </c>
      <c r="F12" s="73"/>
      <c r="G12" s="73"/>
      <c r="H12" s="73"/>
      <c r="I12" s="73"/>
      <c r="J12" s="73"/>
      <c r="K12" s="77"/>
      <c r="L12" s="71"/>
      <c r="M12" s="71"/>
      <c r="N12" s="71"/>
      <c r="O12" s="71"/>
      <c r="P12" s="71"/>
      <c r="Q12" s="73"/>
      <c r="R12" s="73"/>
      <c r="S12" s="73"/>
      <c r="T12" s="73"/>
      <c r="U12" s="73"/>
      <c r="V12" s="71"/>
      <c r="W12" s="71"/>
      <c r="X12" s="71"/>
      <c r="Y12" s="71"/>
      <c r="Z12" s="76"/>
    </row>
    <row r="13" spans="1:30" ht="31.5" customHeight="1" x14ac:dyDescent="0.25">
      <c r="A13" s="46">
        <v>3</v>
      </c>
      <c r="B13" s="47" t="s">
        <v>44</v>
      </c>
      <c r="C13" s="15"/>
      <c r="D13" s="71">
        <f t="shared" si="1"/>
        <v>25</v>
      </c>
      <c r="E13" s="72">
        <f t="shared" si="2"/>
        <v>25</v>
      </c>
      <c r="F13" s="73"/>
      <c r="G13" s="73"/>
      <c r="H13" s="73"/>
      <c r="I13" s="73">
        <v>25</v>
      </c>
      <c r="J13" s="73"/>
      <c r="K13" s="48"/>
      <c r="L13" s="71"/>
      <c r="M13" s="71"/>
      <c r="N13" s="71"/>
      <c r="O13" s="71"/>
      <c r="P13" s="71"/>
      <c r="Q13" s="73"/>
      <c r="R13" s="73"/>
      <c r="S13" s="73"/>
      <c r="T13" s="73"/>
      <c r="U13" s="73"/>
      <c r="V13" s="71"/>
      <c r="W13" s="71"/>
      <c r="X13" s="71"/>
      <c r="Y13" s="71"/>
      <c r="Z13" s="76"/>
    </row>
    <row r="14" spans="1:30" ht="31.5" x14ac:dyDescent="0.25">
      <c r="A14" s="46">
        <v>4</v>
      </c>
      <c r="B14" s="47" t="s">
        <v>91</v>
      </c>
      <c r="C14" s="15"/>
      <c r="D14" s="71">
        <f t="shared" si="1"/>
        <v>0</v>
      </c>
      <c r="E14" s="72">
        <f t="shared" si="2"/>
        <v>0</v>
      </c>
      <c r="F14" s="73"/>
      <c r="G14" s="73"/>
      <c r="H14" s="73"/>
      <c r="I14" s="73"/>
      <c r="J14" s="73"/>
      <c r="K14" s="48"/>
      <c r="L14" s="71"/>
      <c r="M14" s="71"/>
      <c r="N14" s="71"/>
      <c r="O14" s="71"/>
      <c r="P14" s="71"/>
      <c r="Q14" s="73"/>
      <c r="R14" s="73"/>
      <c r="S14" s="73"/>
      <c r="T14" s="73"/>
      <c r="U14" s="73"/>
      <c r="V14" s="71"/>
      <c r="W14" s="71"/>
      <c r="X14" s="71"/>
      <c r="Y14" s="71"/>
      <c r="Z14" s="76"/>
    </row>
    <row r="15" spans="1:30" ht="31.5" x14ac:dyDescent="0.25">
      <c r="A15" s="46">
        <v>5</v>
      </c>
      <c r="B15" s="47" t="s">
        <v>45</v>
      </c>
      <c r="C15" s="15"/>
      <c r="D15" s="71">
        <f t="shared" si="1"/>
        <v>27156.042496999999</v>
      </c>
      <c r="E15" s="72">
        <f t="shared" si="2"/>
        <v>0</v>
      </c>
      <c r="F15" s="73">
        <f t="shared" ref="F15:O15" si="3">SUM(F16:F27)</f>
        <v>0</v>
      </c>
      <c r="G15" s="73">
        <f t="shared" si="3"/>
        <v>0</v>
      </c>
      <c r="H15" s="73">
        <f>SUM(H16:H27)</f>
        <v>0</v>
      </c>
      <c r="I15" s="73">
        <f t="shared" si="3"/>
        <v>0</v>
      </c>
      <c r="J15" s="73">
        <f>SUM(J16:J27)</f>
        <v>0</v>
      </c>
      <c r="K15" s="78">
        <f>SUM(K16:K27)</f>
        <v>27156.042496999999</v>
      </c>
      <c r="L15" s="73">
        <f t="shared" si="3"/>
        <v>0</v>
      </c>
      <c r="M15" s="73">
        <f t="shared" si="3"/>
        <v>0</v>
      </c>
      <c r="N15" s="73">
        <f t="shared" si="3"/>
        <v>0</v>
      </c>
      <c r="O15" s="73">
        <f t="shared" si="3"/>
        <v>0</v>
      </c>
      <c r="P15" s="71"/>
      <c r="Q15" s="73"/>
      <c r="R15" s="73"/>
      <c r="S15" s="73"/>
      <c r="T15" s="73"/>
      <c r="U15" s="73"/>
      <c r="V15" s="71"/>
      <c r="W15" s="71"/>
      <c r="X15" s="71"/>
      <c r="Y15" s="71"/>
      <c r="Z15" s="76"/>
    </row>
    <row r="16" spans="1:30" x14ac:dyDescent="0.25">
      <c r="A16" s="49" t="s">
        <v>58</v>
      </c>
      <c r="B16" s="50" t="s">
        <v>46</v>
      </c>
      <c r="C16" s="79"/>
      <c r="D16" s="71">
        <f t="shared" si="1"/>
        <v>22122</v>
      </c>
      <c r="E16" s="72">
        <f t="shared" si="2"/>
        <v>0</v>
      </c>
      <c r="F16" s="52"/>
      <c r="G16" s="52"/>
      <c r="H16" s="110"/>
      <c r="I16" s="52"/>
      <c r="J16" s="52"/>
      <c r="K16" s="53">
        <v>22122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 spans="1:26" x14ac:dyDescent="0.25">
      <c r="A17" s="49" t="s">
        <v>59</v>
      </c>
      <c r="B17" s="50" t="s">
        <v>47</v>
      </c>
      <c r="C17" s="79"/>
      <c r="D17" s="71">
        <f t="shared" si="1"/>
        <v>635.54999999999995</v>
      </c>
      <c r="E17" s="72">
        <f t="shared" si="2"/>
        <v>0</v>
      </c>
      <c r="F17" s="52"/>
      <c r="G17" s="52"/>
      <c r="H17" s="110"/>
      <c r="I17" s="52"/>
      <c r="J17" s="52"/>
      <c r="K17" s="53">
        <v>635.54999999999995</v>
      </c>
      <c r="L17" s="52"/>
      <c r="M17" s="80"/>
      <c r="N17" s="80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 spans="1:26" s="12" customFormat="1" x14ac:dyDescent="0.25">
      <c r="A18" s="49" t="s">
        <v>60</v>
      </c>
      <c r="B18" s="50" t="s">
        <v>48</v>
      </c>
      <c r="C18" s="81"/>
      <c r="D18" s="71">
        <f t="shared" si="1"/>
        <v>0</v>
      </c>
      <c r="E18" s="72">
        <f t="shared" si="2"/>
        <v>0</v>
      </c>
      <c r="F18" s="52"/>
      <c r="G18" s="52"/>
      <c r="H18" s="110"/>
      <c r="I18" s="52"/>
      <c r="J18" s="52"/>
      <c r="K18" s="5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2" customFormat="1" x14ac:dyDescent="0.25">
      <c r="A19" s="49" t="s">
        <v>61</v>
      </c>
      <c r="B19" s="50" t="s">
        <v>22</v>
      </c>
      <c r="C19" s="81"/>
      <c r="D19" s="71">
        <f t="shared" si="1"/>
        <v>312.51169199999998</v>
      </c>
      <c r="E19" s="72">
        <f t="shared" si="2"/>
        <v>0</v>
      </c>
      <c r="F19" s="52"/>
      <c r="G19" s="52"/>
      <c r="H19" s="110"/>
      <c r="I19" s="52"/>
      <c r="J19" s="52"/>
      <c r="K19" s="116">
        <v>312.51169199999998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2" customFormat="1" x14ac:dyDescent="0.25">
      <c r="A20" s="49" t="s">
        <v>62</v>
      </c>
      <c r="B20" s="50" t="s">
        <v>49</v>
      </c>
      <c r="C20" s="81"/>
      <c r="D20" s="71">
        <f t="shared" si="1"/>
        <v>1731.5683979999999</v>
      </c>
      <c r="E20" s="72">
        <f t="shared" si="2"/>
        <v>0</v>
      </c>
      <c r="F20" s="52"/>
      <c r="G20" s="52"/>
      <c r="H20" s="110"/>
      <c r="I20" s="52"/>
      <c r="J20" s="52"/>
      <c r="K20" s="116">
        <v>1731.5683979999999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2" customFormat="1" x14ac:dyDescent="0.25">
      <c r="A21" s="49" t="s">
        <v>63</v>
      </c>
      <c r="B21" s="50" t="s">
        <v>50</v>
      </c>
      <c r="C21" s="81"/>
      <c r="D21" s="71">
        <f t="shared" si="1"/>
        <v>1804.412407</v>
      </c>
      <c r="E21" s="72">
        <f t="shared" si="2"/>
        <v>0</v>
      </c>
      <c r="F21" s="52"/>
      <c r="G21" s="52"/>
      <c r="H21" s="110"/>
      <c r="I21" s="52"/>
      <c r="J21" s="52"/>
      <c r="K21" s="116">
        <v>1804.412407</v>
      </c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2" customFormat="1" ht="15" customHeight="1" x14ac:dyDescent="0.25">
      <c r="A22" s="49" t="s">
        <v>64</v>
      </c>
      <c r="B22" s="50" t="s">
        <v>76</v>
      </c>
      <c r="C22" s="81"/>
      <c r="D22" s="71">
        <f t="shared" si="1"/>
        <v>0</v>
      </c>
      <c r="E22" s="72">
        <f t="shared" si="2"/>
        <v>0</v>
      </c>
      <c r="F22" s="52"/>
      <c r="G22" s="52"/>
      <c r="H22" s="110"/>
      <c r="I22" s="52"/>
      <c r="J22" s="52"/>
      <c r="K22" s="5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2" customFormat="1" x14ac:dyDescent="0.25">
      <c r="A23" s="49" t="s">
        <v>65</v>
      </c>
      <c r="B23" s="50" t="s">
        <v>23</v>
      </c>
      <c r="C23" s="81"/>
      <c r="D23" s="71">
        <f t="shared" si="1"/>
        <v>0</v>
      </c>
      <c r="E23" s="72">
        <f t="shared" si="2"/>
        <v>0</v>
      </c>
      <c r="F23" s="52"/>
      <c r="G23" s="52"/>
      <c r="H23" s="114"/>
      <c r="I23" s="52"/>
      <c r="J23" s="52"/>
      <c r="K23" s="53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31.5" x14ac:dyDescent="0.25">
      <c r="A24" s="49" t="s">
        <v>66</v>
      </c>
      <c r="B24" s="50" t="s">
        <v>51</v>
      </c>
      <c r="C24" s="81"/>
      <c r="D24" s="71">
        <f t="shared" si="1"/>
        <v>550</v>
      </c>
      <c r="E24" s="72">
        <f t="shared" si="2"/>
        <v>0</v>
      </c>
      <c r="F24" s="52"/>
      <c r="G24" s="52"/>
      <c r="H24" s="115"/>
      <c r="I24" s="52"/>
      <c r="J24" s="69"/>
      <c r="K24" s="53">
        <v>550</v>
      </c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12" customFormat="1" ht="31.5" x14ac:dyDescent="0.25">
      <c r="A25" s="49" t="s">
        <v>77</v>
      </c>
      <c r="B25" s="50" t="s">
        <v>52</v>
      </c>
      <c r="C25" s="81"/>
      <c r="D25" s="71">
        <f t="shared" si="1"/>
        <v>0</v>
      </c>
      <c r="E25" s="72">
        <f t="shared" si="2"/>
        <v>0</v>
      </c>
      <c r="F25" s="52"/>
      <c r="G25" s="52"/>
      <c r="H25" s="110"/>
      <c r="I25" s="52"/>
      <c r="J25" s="52"/>
      <c r="K25" s="5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12" customFormat="1" ht="31.5" x14ac:dyDescent="0.25">
      <c r="A26" s="49" t="s">
        <v>78</v>
      </c>
      <c r="B26" s="50" t="s">
        <v>38</v>
      </c>
      <c r="C26" s="81"/>
      <c r="D26" s="71">
        <f t="shared" si="1"/>
        <v>0</v>
      </c>
      <c r="E26" s="72">
        <f t="shared" si="2"/>
        <v>0</v>
      </c>
      <c r="F26" s="52"/>
      <c r="G26" s="52"/>
      <c r="H26" s="110"/>
      <c r="I26" s="52"/>
      <c r="J26" s="52"/>
      <c r="K26" s="5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12" customFormat="1" ht="31.5" x14ac:dyDescent="0.25">
      <c r="A27" s="49" t="s">
        <v>79</v>
      </c>
      <c r="B27" s="50" t="s">
        <v>93</v>
      </c>
      <c r="C27" s="81"/>
      <c r="D27" s="71">
        <f t="shared" si="1"/>
        <v>0</v>
      </c>
      <c r="E27" s="72">
        <f t="shared" si="2"/>
        <v>0</v>
      </c>
      <c r="F27" s="52"/>
      <c r="G27" s="52"/>
      <c r="H27" s="115"/>
      <c r="I27" s="52"/>
      <c r="J27" s="52"/>
      <c r="K27" s="53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6" s="12" customFormat="1" ht="31.5" x14ac:dyDescent="0.25">
      <c r="A28" s="46">
        <v>6</v>
      </c>
      <c r="B28" s="47" t="s">
        <v>53</v>
      </c>
      <c r="C28" s="81"/>
      <c r="D28" s="71">
        <f>E28+J28+K28+L28+M28+N28+O28</f>
        <v>714</v>
      </c>
      <c r="E28" s="72">
        <f t="shared" si="2"/>
        <v>420</v>
      </c>
      <c r="F28" s="52"/>
      <c r="G28" s="52"/>
      <c r="H28" s="110"/>
      <c r="I28" s="118">
        <v>420</v>
      </c>
      <c r="J28" s="52"/>
      <c r="K28" s="53"/>
      <c r="L28" s="52"/>
      <c r="M28" s="52"/>
      <c r="N28" s="52">
        <v>294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12" customFormat="1" ht="35.25" customHeight="1" x14ac:dyDescent="0.25">
      <c r="A29" s="46">
        <v>7</v>
      </c>
      <c r="B29" s="47" t="s">
        <v>54</v>
      </c>
      <c r="C29" s="81"/>
      <c r="D29" s="71">
        <f t="shared" si="1"/>
        <v>0</v>
      </c>
      <c r="E29" s="72">
        <f t="shared" si="2"/>
        <v>0</v>
      </c>
      <c r="F29" s="52"/>
      <c r="G29" s="52"/>
      <c r="H29" s="110"/>
      <c r="I29" s="84"/>
      <c r="J29" s="52"/>
      <c r="K29" s="5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12" customFormat="1" ht="38.25" customHeight="1" x14ac:dyDescent="0.25">
      <c r="A30" s="46">
        <v>8</v>
      </c>
      <c r="B30" s="63" t="s">
        <v>94</v>
      </c>
      <c r="C30" s="81"/>
      <c r="D30" s="71">
        <f t="shared" si="1"/>
        <v>50</v>
      </c>
      <c r="E30" s="72">
        <f t="shared" si="2"/>
        <v>50</v>
      </c>
      <c r="F30" s="52"/>
      <c r="G30" s="52"/>
      <c r="H30" s="110"/>
      <c r="I30" s="52">
        <v>50</v>
      </c>
      <c r="J30" s="52"/>
      <c r="K30" s="5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s="12" customFormat="1" x14ac:dyDescent="0.25">
      <c r="A31" s="46">
        <v>9</v>
      </c>
      <c r="B31" s="47" t="s">
        <v>75</v>
      </c>
      <c r="C31" s="81"/>
      <c r="D31" s="71">
        <f>E31+J31+K31+L31+M31+N31+O31</f>
        <v>0</v>
      </c>
      <c r="E31" s="72">
        <f t="shared" si="2"/>
        <v>0</v>
      </c>
      <c r="F31" s="52"/>
      <c r="G31" s="52"/>
      <c r="H31" s="52"/>
      <c r="I31" s="86"/>
      <c r="J31" s="52"/>
      <c r="K31" s="5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12" customFormat="1" ht="35.25" customHeight="1" x14ac:dyDescent="0.25">
      <c r="A32" s="46">
        <v>10</v>
      </c>
      <c r="B32" s="47" t="s">
        <v>55</v>
      </c>
      <c r="C32" s="81"/>
      <c r="D32" s="71">
        <f t="shared" si="1"/>
        <v>0</v>
      </c>
      <c r="E32" s="72">
        <f t="shared" si="2"/>
        <v>0</v>
      </c>
      <c r="F32" s="52"/>
      <c r="G32" s="52"/>
      <c r="H32" s="52"/>
      <c r="I32" s="52"/>
      <c r="J32" s="52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19" customFormat="1" ht="36" customHeight="1" x14ac:dyDescent="0.25">
      <c r="A33" s="46">
        <v>11</v>
      </c>
      <c r="B33" s="47" t="s">
        <v>67</v>
      </c>
      <c r="C33" s="87"/>
      <c r="D33" s="71">
        <f t="shared" si="1"/>
        <v>0</v>
      </c>
      <c r="E33" s="72">
        <f t="shared" si="2"/>
        <v>0</v>
      </c>
      <c r="F33" s="61"/>
      <c r="G33" s="61"/>
      <c r="H33" s="61"/>
      <c r="I33" s="88"/>
      <c r="J33" s="61"/>
      <c r="K33" s="53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12" customFormat="1" ht="30.75" customHeight="1" x14ac:dyDescent="0.25">
      <c r="A34" s="46">
        <v>12</v>
      </c>
      <c r="B34" s="47" t="s">
        <v>68</v>
      </c>
      <c r="C34" s="81"/>
      <c r="D34" s="71">
        <f t="shared" si="1"/>
        <v>0</v>
      </c>
      <c r="E34" s="72">
        <f t="shared" si="2"/>
        <v>0</v>
      </c>
      <c r="F34" s="52"/>
      <c r="G34" s="52"/>
      <c r="H34" s="52"/>
      <c r="I34" s="52"/>
      <c r="J34" s="52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2" customFormat="1" x14ac:dyDescent="0.25">
      <c r="A35" s="46">
        <v>13</v>
      </c>
      <c r="B35" s="47" t="s">
        <v>69</v>
      </c>
      <c r="C35" s="81"/>
      <c r="D35" s="71">
        <f t="shared" si="1"/>
        <v>0</v>
      </c>
      <c r="E35" s="72">
        <f t="shared" si="2"/>
        <v>0</v>
      </c>
      <c r="F35" s="52"/>
      <c r="G35" s="52"/>
      <c r="H35" s="52"/>
      <c r="I35" s="88"/>
      <c r="J35" s="52"/>
      <c r="K35" s="53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2" customFormat="1" ht="52.5" customHeight="1" x14ac:dyDescent="0.25">
      <c r="A36" s="46">
        <v>14</v>
      </c>
      <c r="B36" s="47" t="s">
        <v>70</v>
      </c>
      <c r="C36" s="81"/>
      <c r="D36" s="71">
        <f t="shared" si="1"/>
        <v>0</v>
      </c>
      <c r="E36" s="72">
        <f t="shared" si="2"/>
        <v>0</v>
      </c>
      <c r="F36" s="52"/>
      <c r="G36" s="52"/>
      <c r="H36" s="52"/>
      <c r="I36" s="52"/>
      <c r="J36" s="52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12" customFormat="1" ht="18.75" customHeight="1" x14ac:dyDescent="0.25">
      <c r="A37" s="46">
        <v>15</v>
      </c>
      <c r="B37" s="47" t="s">
        <v>71</v>
      </c>
      <c r="C37" s="81"/>
      <c r="D37" s="71">
        <f t="shared" si="1"/>
        <v>0</v>
      </c>
      <c r="E37" s="72">
        <f t="shared" si="2"/>
        <v>0</v>
      </c>
      <c r="F37" s="52"/>
      <c r="G37" s="52"/>
      <c r="H37" s="52"/>
      <c r="I37" s="88"/>
      <c r="J37" s="52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12" customFormat="1" ht="50.25" customHeight="1" x14ac:dyDescent="0.25">
      <c r="A38" s="46">
        <v>16</v>
      </c>
      <c r="B38" s="47" t="s">
        <v>72</v>
      </c>
      <c r="C38" s="81"/>
      <c r="D38" s="71">
        <f t="shared" si="1"/>
        <v>0</v>
      </c>
      <c r="E38" s="72">
        <f t="shared" si="2"/>
        <v>0</v>
      </c>
      <c r="F38" s="52"/>
      <c r="G38" s="52"/>
      <c r="H38" s="52"/>
      <c r="I38" s="52"/>
      <c r="J38" s="52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12" customFormat="1" ht="48.75" customHeight="1" x14ac:dyDescent="0.25">
      <c r="A39" s="46">
        <v>17</v>
      </c>
      <c r="B39" s="47" t="s">
        <v>73</v>
      </c>
      <c r="C39" s="81"/>
      <c r="D39" s="71">
        <f t="shared" si="1"/>
        <v>19752.068853999997</v>
      </c>
      <c r="E39" s="72">
        <f t="shared" si="2"/>
        <v>0</v>
      </c>
      <c r="F39" s="52"/>
      <c r="G39" s="52"/>
      <c r="H39" s="52"/>
      <c r="I39" s="83"/>
      <c r="J39" s="52"/>
      <c r="K39" s="117">
        <v>19752.068853999997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s="12" customFormat="1" ht="48.75" customHeight="1" x14ac:dyDescent="0.25">
      <c r="A40" s="46">
        <v>18</v>
      </c>
      <c r="B40" s="47" t="s">
        <v>96</v>
      </c>
      <c r="C40" s="81"/>
      <c r="D40" s="71">
        <f t="shared" si="1"/>
        <v>0</v>
      </c>
      <c r="E40" s="72">
        <f t="shared" si="2"/>
        <v>0</v>
      </c>
      <c r="F40" s="52"/>
      <c r="G40" s="52"/>
      <c r="H40" s="52"/>
      <c r="I40" s="86"/>
      <c r="J40" s="52"/>
      <c r="K40" s="117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12" customFormat="1" ht="18.75" customHeight="1" x14ac:dyDescent="0.25">
      <c r="A41" s="46">
        <v>19</v>
      </c>
      <c r="B41" s="47" t="s">
        <v>74</v>
      </c>
      <c r="C41" s="81"/>
      <c r="D41" s="71">
        <f>E41+J41+K41+L41+M41+N41+O41</f>
        <v>11842.851000000001</v>
      </c>
      <c r="E41" s="72">
        <f t="shared" si="2"/>
        <v>0</v>
      </c>
      <c r="F41" s="52"/>
      <c r="G41" s="52"/>
      <c r="H41" s="52"/>
      <c r="I41" s="52"/>
      <c r="J41" s="52"/>
      <c r="K41" s="117">
        <v>11842.851000000001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3" spans="1:26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45" top="0.75" bottom="0.75" header="0.3" footer="0.3"/>
  <pageSetup paperSize="9" scale="85" orientation="landscape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D43"/>
  <sheetViews>
    <sheetView topLeftCell="A34" zoomScale="84" zoomScaleNormal="84" workbookViewId="0">
      <selection activeCell="J41" sqref="J41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6" width="8" style="9" customWidth="1"/>
    <col min="7" max="7" width="9.42578125" style="9" customWidth="1"/>
    <col min="8" max="8" width="9.42578125" style="9" bestFit="1" customWidth="1"/>
    <col min="9" max="9" width="8" style="9" customWidth="1"/>
    <col min="10" max="10" width="9.42578125" style="9" bestFit="1" customWidth="1"/>
    <col min="11" max="11" width="11.140625" style="31" bestFit="1" customWidth="1"/>
    <col min="12" max="12" width="10.5703125" style="9" bestFit="1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16384" width="9.140625" style="9"/>
  </cols>
  <sheetData>
    <row r="1" spans="1:30" ht="21" customHeight="1" x14ac:dyDescent="0.25">
      <c r="A1" s="133" t="s">
        <v>80</v>
      </c>
      <c r="B1" s="133"/>
    </row>
    <row r="2" spans="1:30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30" ht="14.25" customHeight="1" x14ac:dyDescent="0.25">
      <c r="A3" s="11"/>
      <c r="B3" s="11"/>
    </row>
    <row r="4" spans="1:30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30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30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52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30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48" t="s">
        <v>34</v>
      </c>
      <c r="K7" s="153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  <c r="AB7" s="11"/>
      <c r="AC7" s="127"/>
      <c r="AD7" s="68"/>
    </row>
    <row r="8" spans="1:30" ht="24.75" customHeight="1" x14ac:dyDescent="0.25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49"/>
      <c r="K8" s="153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</row>
    <row r="9" spans="1:30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97</v>
      </c>
      <c r="I9" s="150"/>
      <c r="J9" s="150"/>
      <c r="K9" s="154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</row>
    <row r="10" spans="1:30" ht="24.75" customHeight="1" x14ac:dyDescent="0.25">
      <c r="A10" s="16"/>
      <c r="B10" s="16" t="s">
        <v>41</v>
      </c>
      <c r="C10" s="38"/>
      <c r="D10" s="39">
        <f>E10+J10+K10+L10+M10+N10+O10</f>
        <v>99932</v>
      </c>
      <c r="E10" s="40">
        <f>SUM(F10:I10)</f>
        <v>905</v>
      </c>
      <c r="F10" s="41">
        <f t="shared" ref="F10:O10" si="0">SUM(F11:F15)+SUM(F28:F41)</f>
        <v>0</v>
      </c>
      <c r="G10" s="41">
        <f>SUM(G11:G15)+SUM(G28:G41)</f>
        <v>0</v>
      </c>
      <c r="H10" s="41">
        <f t="shared" si="0"/>
        <v>0</v>
      </c>
      <c r="I10" s="41">
        <f t="shared" si="0"/>
        <v>905</v>
      </c>
      <c r="J10" s="41">
        <f>SUM(J11:J15)+SUM(J28:J41)</f>
        <v>76165</v>
      </c>
      <c r="K10" s="42">
        <f>SUM(K11:K15)+SUM(K28:K41)</f>
        <v>22862</v>
      </c>
      <c r="L10" s="41">
        <f t="shared" si="0"/>
        <v>0</v>
      </c>
      <c r="M10" s="41">
        <f t="shared" si="0"/>
        <v>0</v>
      </c>
      <c r="N10" s="41">
        <f t="shared" si="0"/>
        <v>0</v>
      </c>
      <c r="O10" s="41">
        <f t="shared" si="0"/>
        <v>0</v>
      </c>
      <c r="P10" s="39"/>
      <c r="Q10" s="40"/>
      <c r="R10" s="41"/>
      <c r="S10" s="41"/>
      <c r="T10" s="41"/>
      <c r="U10" s="40"/>
      <c r="V10" s="39"/>
      <c r="W10" s="39"/>
      <c r="X10" s="43"/>
      <c r="Y10" s="39"/>
      <c r="Z10" s="44"/>
      <c r="AA10" s="45"/>
    </row>
    <row r="11" spans="1:30" ht="31.5" x14ac:dyDescent="0.25">
      <c r="A11" s="46">
        <v>1</v>
      </c>
      <c r="B11" s="47" t="s">
        <v>42</v>
      </c>
      <c r="C11" s="38"/>
      <c r="D11" s="39">
        <f t="shared" ref="D11:D39" si="1">E11+J11+K11+L11+M11+N11+O11</f>
        <v>0</v>
      </c>
      <c r="E11" s="40">
        <f t="shared" ref="E11:E41" si="2">SUM(F11:I11)</f>
        <v>0</v>
      </c>
      <c r="F11" s="41"/>
      <c r="G11" s="41"/>
      <c r="H11" s="41"/>
      <c r="I11" s="41"/>
      <c r="J11" s="41"/>
      <c r="K11" s="48"/>
      <c r="L11" s="39"/>
      <c r="M11" s="39"/>
      <c r="N11" s="39"/>
      <c r="O11" s="39"/>
      <c r="P11" s="39"/>
      <c r="Q11" s="41"/>
      <c r="R11" s="41"/>
      <c r="S11" s="41"/>
      <c r="T11" s="41"/>
      <c r="U11" s="41"/>
      <c r="V11" s="39"/>
      <c r="W11" s="39"/>
      <c r="X11" s="39"/>
      <c r="Y11" s="39"/>
      <c r="Z11" s="38"/>
      <c r="AA11" s="33"/>
      <c r="AB11" s="33"/>
    </row>
    <row r="12" spans="1:30" ht="31.5" x14ac:dyDescent="0.25">
      <c r="A12" s="46">
        <v>2</v>
      </c>
      <c r="B12" s="47" t="s">
        <v>43</v>
      </c>
      <c r="C12" s="38"/>
      <c r="D12" s="39">
        <f t="shared" si="1"/>
        <v>0</v>
      </c>
      <c r="E12" s="40">
        <f t="shared" si="2"/>
        <v>0</v>
      </c>
      <c r="F12" s="41"/>
      <c r="G12" s="41"/>
      <c r="H12" s="41"/>
      <c r="I12" s="41"/>
      <c r="J12" s="41"/>
      <c r="K12" s="48"/>
      <c r="L12" s="39"/>
      <c r="M12" s="39"/>
      <c r="N12" s="39"/>
      <c r="O12" s="39"/>
      <c r="P12" s="39"/>
      <c r="Q12" s="41"/>
      <c r="R12" s="41"/>
      <c r="S12" s="41"/>
      <c r="T12" s="41"/>
      <c r="U12" s="41"/>
      <c r="V12" s="39"/>
      <c r="W12" s="39"/>
      <c r="X12" s="39"/>
      <c r="Y12" s="39"/>
      <c r="Z12" s="38"/>
    </row>
    <row r="13" spans="1:30" ht="31.5" customHeight="1" x14ac:dyDescent="0.25">
      <c r="A13" s="46">
        <v>3</v>
      </c>
      <c r="B13" s="47" t="s">
        <v>44</v>
      </c>
      <c r="C13" s="38"/>
      <c r="D13" s="39">
        <f t="shared" si="1"/>
        <v>35</v>
      </c>
      <c r="E13" s="40">
        <f t="shared" si="2"/>
        <v>35</v>
      </c>
      <c r="F13" s="41"/>
      <c r="G13" s="41"/>
      <c r="H13" s="41"/>
      <c r="I13" s="41">
        <v>35</v>
      </c>
      <c r="J13" s="41"/>
      <c r="K13" s="48"/>
      <c r="L13" s="39"/>
      <c r="M13" s="39"/>
      <c r="N13" s="39"/>
      <c r="O13" s="39"/>
      <c r="P13" s="39"/>
      <c r="Q13" s="41"/>
      <c r="R13" s="41"/>
      <c r="S13" s="41"/>
      <c r="T13" s="41"/>
      <c r="U13" s="41"/>
      <c r="V13" s="39"/>
      <c r="W13" s="39"/>
      <c r="X13" s="39"/>
      <c r="Y13" s="39"/>
      <c r="Z13" s="38"/>
    </row>
    <row r="14" spans="1:30" ht="31.5" x14ac:dyDescent="0.25">
      <c r="A14" s="46">
        <v>4</v>
      </c>
      <c r="B14" s="47" t="s">
        <v>91</v>
      </c>
      <c r="C14" s="38"/>
      <c r="D14" s="39">
        <f t="shared" si="1"/>
        <v>0</v>
      </c>
      <c r="E14" s="40">
        <f t="shared" si="2"/>
        <v>0</v>
      </c>
      <c r="F14" s="41"/>
      <c r="G14" s="41"/>
      <c r="H14" s="41"/>
      <c r="I14" s="41"/>
      <c r="J14" s="41"/>
      <c r="K14" s="48"/>
      <c r="L14" s="39"/>
      <c r="M14" s="39"/>
      <c r="N14" s="39"/>
      <c r="O14" s="39"/>
      <c r="P14" s="39"/>
      <c r="Q14" s="41"/>
      <c r="R14" s="41"/>
      <c r="S14" s="41"/>
      <c r="T14" s="41"/>
      <c r="U14" s="41"/>
      <c r="V14" s="39"/>
      <c r="W14" s="39"/>
      <c r="X14" s="39"/>
      <c r="Y14" s="39"/>
      <c r="Z14" s="38"/>
    </row>
    <row r="15" spans="1:30" ht="31.5" x14ac:dyDescent="0.25">
      <c r="A15" s="46">
        <v>5</v>
      </c>
      <c r="B15" s="47" t="s">
        <v>45</v>
      </c>
      <c r="C15" s="38"/>
      <c r="D15" s="39">
        <f t="shared" si="1"/>
        <v>76165</v>
      </c>
      <c r="E15" s="40">
        <f t="shared" si="2"/>
        <v>0</v>
      </c>
      <c r="F15" s="41">
        <f t="shared" ref="F15:O15" si="3">SUM(F16:F27)</f>
        <v>0</v>
      </c>
      <c r="G15" s="41">
        <f t="shared" si="3"/>
        <v>0</v>
      </c>
      <c r="H15" s="41">
        <f>SUM(H16:H27)</f>
        <v>0</v>
      </c>
      <c r="I15" s="41">
        <f t="shared" si="3"/>
        <v>0</v>
      </c>
      <c r="J15" s="41">
        <f>SUM(J16:J27)</f>
        <v>76165</v>
      </c>
      <c r="K15" s="42">
        <f t="shared" si="3"/>
        <v>0</v>
      </c>
      <c r="L15" s="41">
        <f t="shared" si="3"/>
        <v>0</v>
      </c>
      <c r="M15" s="41">
        <f t="shared" si="3"/>
        <v>0</v>
      </c>
      <c r="N15" s="41">
        <f t="shared" si="3"/>
        <v>0</v>
      </c>
      <c r="O15" s="41">
        <f t="shared" si="3"/>
        <v>0</v>
      </c>
      <c r="P15" s="39"/>
      <c r="Q15" s="41"/>
      <c r="R15" s="41"/>
      <c r="S15" s="41"/>
      <c r="T15" s="41"/>
      <c r="U15" s="41"/>
      <c r="V15" s="39"/>
      <c r="W15" s="39"/>
      <c r="X15" s="39"/>
      <c r="Y15" s="39"/>
      <c r="Z15" s="38"/>
    </row>
    <row r="16" spans="1:30" x14ac:dyDescent="0.25">
      <c r="A16" s="49" t="s">
        <v>58</v>
      </c>
      <c r="B16" s="50" t="s">
        <v>46</v>
      </c>
      <c r="C16" s="51"/>
      <c r="D16" s="39">
        <f t="shared" si="1"/>
        <v>61510</v>
      </c>
      <c r="E16" s="40">
        <f t="shared" si="2"/>
        <v>0</v>
      </c>
      <c r="F16" s="51"/>
      <c r="G16" s="51"/>
      <c r="H16" s="51"/>
      <c r="I16" s="51"/>
      <c r="J16" s="51">
        <v>61510</v>
      </c>
      <c r="K16" s="53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6" x14ac:dyDescent="0.25">
      <c r="A17" s="49" t="s">
        <v>59</v>
      </c>
      <c r="B17" s="50" t="s">
        <v>47</v>
      </c>
      <c r="C17" s="51"/>
      <c r="D17" s="39">
        <f t="shared" si="1"/>
        <v>0</v>
      </c>
      <c r="E17" s="40">
        <f t="shared" si="2"/>
        <v>0</v>
      </c>
      <c r="F17" s="51"/>
      <c r="G17" s="51"/>
      <c r="H17" s="51"/>
      <c r="I17" s="51"/>
      <c r="J17" s="51">
        <v>0</v>
      </c>
      <c r="K17" s="53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12" customFormat="1" x14ac:dyDescent="0.25">
      <c r="A18" s="49" t="s">
        <v>60</v>
      </c>
      <c r="B18" s="50" t="s">
        <v>48</v>
      </c>
      <c r="C18" s="52"/>
      <c r="D18" s="39">
        <f t="shared" si="1"/>
        <v>148</v>
      </c>
      <c r="E18" s="40">
        <f t="shared" si="2"/>
        <v>0</v>
      </c>
      <c r="F18" s="52"/>
      <c r="G18" s="52"/>
      <c r="H18" s="52"/>
      <c r="I18" s="52"/>
      <c r="J18" s="52">
        <v>148</v>
      </c>
      <c r="K18" s="5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2" customFormat="1" x14ac:dyDescent="0.25">
      <c r="A19" s="49" t="s">
        <v>61</v>
      </c>
      <c r="B19" s="50" t="s">
        <v>22</v>
      </c>
      <c r="C19" s="52"/>
      <c r="D19" s="39">
        <f t="shared" si="1"/>
        <v>4950</v>
      </c>
      <c r="E19" s="40">
        <f t="shared" si="2"/>
        <v>0</v>
      </c>
      <c r="F19" s="52"/>
      <c r="G19" s="52"/>
      <c r="H19" s="52"/>
      <c r="I19" s="52"/>
      <c r="J19" s="52">
        <v>4950</v>
      </c>
      <c r="K19" s="53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2" customFormat="1" x14ac:dyDescent="0.25">
      <c r="A20" s="49" t="s">
        <v>62</v>
      </c>
      <c r="B20" s="50" t="s">
        <v>49</v>
      </c>
      <c r="C20" s="52"/>
      <c r="D20" s="39">
        <f t="shared" si="1"/>
        <v>0</v>
      </c>
      <c r="E20" s="40">
        <f t="shared" si="2"/>
        <v>0</v>
      </c>
      <c r="F20" s="52"/>
      <c r="G20" s="52"/>
      <c r="H20" s="52"/>
      <c r="I20" s="52"/>
      <c r="J20" s="52"/>
      <c r="K20" s="53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2" customFormat="1" x14ac:dyDescent="0.25">
      <c r="A21" s="49" t="s">
        <v>63</v>
      </c>
      <c r="B21" s="50" t="s">
        <v>50</v>
      </c>
      <c r="C21" s="52"/>
      <c r="D21" s="39">
        <f t="shared" si="1"/>
        <v>0</v>
      </c>
      <c r="E21" s="40">
        <f t="shared" si="2"/>
        <v>0</v>
      </c>
      <c r="F21" s="52"/>
      <c r="G21" s="52"/>
      <c r="H21" s="52"/>
      <c r="I21" s="52"/>
      <c r="J21" s="52"/>
      <c r="K21" s="53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2" customFormat="1" ht="15" customHeight="1" x14ac:dyDescent="0.25">
      <c r="A22" s="49" t="s">
        <v>64</v>
      </c>
      <c r="B22" s="50" t="s">
        <v>76</v>
      </c>
      <c r="C22" s="52"/>
      <c r="D22" s="39">
        <f t="shared" si="1"/>
        <v>2000</v>
      </c>
      <c r="E22" s="40">
        <f t="shared" si="2"/>
        <v>0</v>
      </c>
      <c r="F22" s="52"/>
      <c r="G22" s="52"/>
      <c r="H22" s="52"/>
      <c r="I22" s="52"/>
      <c r="J22" s="52">
        <v>2000</v>
      </c>
      <c r="K22" s="5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2" customFormat="1" x14ac:dyDescent="0.25">
      <c r="A23" s="49" t="s">
        <v>65</v>
      </c>
      <c r="B23" s="50" t="s">
        <v>23</v>
      </c>
      <c r="C23" s="52"/>
      <c r="D23" s="39">
        <f t="shared" si="1"/>
        <v>0</v>
      </c>
      <c r="E23" s="40">
        <f t="shared" si="2"/>
        <v>0</v>
      </c>
      <c r="F23" s="52"/>
      <c r="G23" s="52"/>
      <c r="H23" s="58"/>
      <c r="I23" s="52"/>
      <c r="J23" s="52"/>
      <c r="K23" s="53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31.5" x14ac:dyDescent="0.25">
      <c r="A24" s="49" t="s">
        <v>66</v>
      </c>
      <c r="B24" s="50" t="s">
        <v>51</v>
      </c>
      <c r="C24" s="52"/>
      <c r="D24" s="39">
        <f t="shared" si="1"/>
        <v>0</v>
      </c>
      <c r="E24" s="40">
        <f t="shared" si="2"/>
        <v>0</v>
      </c>
      <c r="F24" s="52"/>
      <c r="G24" s="52"/>
      <c r="H24" s="56"/>
      <c r="I24" s="52"/>
      <c r="J24" s="69"/>
      <c r="K24" s="5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12" customFormat="1" ht="31.5" x14ac:dyDescent="0.25">
      <c r="A25" s="49" t="s">
        <v>77</v>
      </c>
      <c r="B25" s="50" t="s">
        <v>52</v>
      </c>
      <c r="C25" s="52"/>
      <c r="D25" s="39">
        <f t="shared" si="1"/>
        <v>0</v>
      </c>
      <c r="E25" s="40">
        <f t="shared" si="2"/>
        <v>0</v>
      </c>
      <c r="F25" s="52"/>
      <c r="G25" s="52"/>
      <c r="H25" s="52"/>
      <c r="I25" s="52"/>
      <c r="J25" s="52"/>
      <c r="K25" s="5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12" customFormat="1" ht="31.5" x14ac:dyDescent="0.25">
      <c r="A26" s="49" t="s">
        <v>78</v>
      </c>
      <c r="B26" s="50" t="s">
        <v>38</v>
      </c>
      <c r="C26" s="52"/>
      <c r="D26" s="39">
        <f t="shared" si="1"/>
        <v>0</v>
      </c>
      <c r="E26" s="40">
        <f t="shared" si="2"/>
        <v>0</v>
      </c>
      <c r="F26" s="52"/>
      <c r="G26" s="52"/>
      <c r="H26" s="52"/>
      <c r="I26" s="52"/>
      <c r="J26" s="52"/>
      <c r="K26" s="5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12" customFormat="1" ht="31.5" x14ac:dyDescent="0.25">
      <c r="A27" s="49" t="s">
        <v>79</v>
      </c>
      <c r="B27" s="50" t="s">
        <v>93</v>
      </c>
      <c r="C27" s="52"/>
      <c r="D27" s="39">
        <f t="shared" si="1"/>
        <v>7557</v>
      </c>
      <c r="E27" s="40">
        <f t="shared" si="2"/>
        <v>0</v>
      </c>
      <c r="F27" s="52"/>
      <c r="G27" s="52"/>
      <c r="H27" s="56"/>
      <c r="I27" s="52"/>
      <c r="J27" s="52">
        <v>7557</v>
      </c>
      <c r="K27" s="53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6" s="12" customFormat="1" ht="31.5" x14ac:dyDescent="0.25">
      <c r="A28" s="46">
        <v>6</v>
      </c>
      <c r="B28" s="47" t="s">
        <v>53</v>
      </c>
      <c r="C28" s="52"/>
      <c r="D28" s="39">
        <f>E28+J28+K28+L28+M28+N28+O28</f>
        <v>430</v>
      </c>
      <c r="E28" s="40">
        <f t="shared" si="2"/>
        <v>430</v>
      </c>
      <c r="F28" s="52"/>
      <c r="G28" s="52"/>
      <c r="H28" s="52"/>
      <c r="I28" s="56">
        <v>430</v>
      </c>
      <c r="J28" s="52"/>
      <c r="K28" s="53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12" customFormat="1" ht="35.25" customHeight="1" x14ac:dyDescent="0.25">
      <c r="A29" s="46">
        <v>7</v>
      </c>
      <c r="B29" s="47" t="s">
        <v>54</v>
      </c>
      <c r="C29" s="52"/>
      <c r="D29" s="39">
        <f t="shared" si="1"/>
        <v>0</v>
      </c>
      <c r="E29" s="40">
        <f t="shared" si="2"/>
        <v>0</v>
      </c>
      <c r="F29" s="52"/>
      <c r="G29" s="52"/>
      <c r="H29" s="52"/>
      <c r="I29" s="62"/>
      <c r="J29" s="52"/>
      <c r="K29" s="5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12" customFormat="1" ht="33.75" customHeight="1" x14ac:dyDescent="0.25">
      <c r="A30" s="46">
        <v>8</v>
      </c>
      <c r="B30" s="63" t="s">
        <v>94</v>
      </c>
      <c r="C30" s="52"/>
      <c r="D30" s="39">
        <f t="shared" si="1"/>
        <v>0</v>
      </c>
      <c r="E30" s="40">
        <f t="shared" si="2"/>
        <v>0</v>
      </c>
      <c r="F30" s="52"/>
      <c r="G30" s="52"/>
      <c r="H30" s="52"/>
      <c r="I30" s="52"/>
      <c r="J30" s="52"/>
      <c r="K30" s="5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 spans="1:26" s="12" customFormat="1" x14ac:dyDescent="0.25">
      <c r="A31" s="46">
        <v>9</v>
      </c>
      <c r="B31" s="47" t="s">
        <v>75</v>
      </c>
      <c r="C31" s="52"/>
      <c r="D31" s="39">
        <f>E31+J31+K31+L31+M31+N31+O31</f>
        <v>140</v>
      </c>
      <c r="E31" s="40">
        <f t="shared" si="2"/>
        <v>140</v>
      </c>
      <c r="F31" s="52"/>
      <c r="G31" s="52"/>
      <c r="H31" s="52"/>
      <c r="I31" s="59">
        <v>140</v>
      </c>
      <c r="J31" s="52"/>
      <c r="K31" s="5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12" customFormat="1" ht="35.25" customHeight="1" x14ac:dyDescent="0.25">
      <c r="A32" s="46">
        <v>10</v>
      </c>
      <c r="B32" s="47" t="s">
        <v>55</v>
      </c>
      <c r="C32" s="52"/>
      <c r="D32" s="39">
        <f t="shared" si="1"/>
        <v>0</v>
      </c>
      <c r="E32" s="40">
        <f t="shared" si="2"/>
        <v>0</v>
      </c>
      <c r="F32" s="52"/>
      <c r="G32" s="52"/>
      <c r="H32" s="52"/>
      <c r="I32" s="52"/>
      <c r="J32" s="52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19" customFormat="1" ht="36" customHeight="1" x14ac:dyDescent="0.25">
      <c r="A33" s="46">
        <v>11</v>
      </c>
      <c r="B33" s="47" t="s">
        <v>67</v>
      </c>
      <c r="C33" s="61"/>
      <c r="D33" s="39">
        <f t="shared" si="1"/>
        <v>0</v>
      </c>
      <c r="E33" s="40">
        <f t="shared" si="2"/>
        <v>0</v>
      </c>
      <c r="F33" s="61"/>
      <c r="G33" s="61"/>
      <c r="H33" s="61"/>
      <c r="I33" s="62"/>
      <c r="J33" s="61"/>
      <c r="K33" s="64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12" customFormat="1" ht="30.75" customHeight="1" x14ac:dyDescent="0.25">
      <c r="A34" s="46">
        <v>12</v>
      </c>
      <c r="B34" s="47" t="s">
        <v>68</v>
      </c>
      <c r="C34" s="52"/>
      <c r="D34" s="39">
        <f t="shared" si="1"/>
        <v>0</v>
      </c>
      <c r="E34" s="40">
        <f t="shared" si="2"/>
        <v>0</v>
      </c>
      <c r="F34" s="52"/>
      <c r="G34" s="52"/>
      <c r="H34" s="52"/>
      <c r="I34" s="52"/>
      <c r="J34" s="52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2" customFormat="1" x14ac:dyDescent="0.25">
      <c r="A35" s="46">
        <v>13</v>
      </c>
      <c r="B35" s="47" t="s">
        <v>69</v>
      </c>
      <c r="C35" s="52"/>
      <c r="D35" s="39">
        <f t="shared" si="1"/>
        <v>0</v>
      </c>
      <c r="E35" s="40">
        <f t="shared" si="2"/>
        <v>0</v>
      </c>
      <c r="F35" s="52"/>
      <c r="G35" s="52"/>
      <c r="H35" s="52"/>
      <c r="I35" s="62"/>
      <c r="J35" s="52"/>
      <c r="K35" s="53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2" customFormat="1" ht="52.5" customHeight="1" x14ac:dyDescent="0.25">
      <c r="A36" s="46">
        <v>14</v>
      </c>
      <c r="B36" s="47" t="s">
        <v>70</v>
      </c>
      <c r="C36" s="52"/>
      <c r="D36" s="39">
        <f t="shared" si="1"/>
        <v>0</v>
      </c>
      <c r="E36" s="40">
        <f t="shared" si="2"/>
        <v>0</v>
      </c>
      <c r="F36" s="52"/>
      <c r="G36" s="52"/>
      <c r="H36" s="52"/>
      <c r="I36" s="52"/>
      <c r="J36" s="52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12" customFormat="1" ht="18.75" customHeight="1" x14ac:dyDescent="0.25">
      <c r="A37" s="46">
        <v>15</v>
      </c>
      <c r="B37" s="47" t="s">
        <v>71</v>
      </c>
      <c r="C37" s="52"/>
      <c r="D37" s="39">
        <f t="shared" si="1"/>
        <v>0</v>
      </c>
      <c r="E37" s="40">
        <f t="shared" si="2"/>
        <v>0</v>
      </c>
      <c r="F37" s="52"/>
      <c r="G37" s="52"/>
      <c r="H37" s="52"/>
      <c r="I37" s="62"/>
      <c r="J37" s="52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12" customFormat="1" ht="31.5" x14ac:dyDescent="0.25">
      <c r="A38" s="46">
        <v>16</v>
      </c>
      <c r="B38" s="47" t="s">
        <v>72</v>
      </c>
      <c r="C38" s="52"/>
      <c r="D38" s="39">
        <f t="shared" si="1"/>
        <v>0</v>
      </c>
      <c r="E38" s="40">
        <f t="shared" si="2"/>
        <v>0</v>
      </c>
      <c r="F38" s="52"/>
      <c r="G38" s="52"/>
      <c r="H38" s="52"/>
      <c r="I38" s="52"/>
      <c r="J38" s="52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12" customFormat="1" ht="48.75" customHeight="1" x14ac:dyDescent="0.25">
      <c r="A39" s="46">
        <v>17</v>
      </c>
      <c r="B39" s="47" t="s">
        <v>73</v>
      </c>
      <c r="C39" s="52"/>
      <c r="D39" s="39">
        <f t="shared" si="1"/>
        <v>300</v>
      </c>
      <c r="E39" s="40">
        <f t="shared" si="2"/>
        <v>300</v>
      </c>
      <c r="F39" s="52"/>
      <c r="G39" s="52"/>
      <c r="H39" s="52"/>
      <c r="I39" s="59">
        <v>300</v>
      </c>
      <c r="J39" s="52"/>
      <c r="K39" s="53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s="12" customFormat="1" ht="48.75" customHeight="1" x14ac:dyDescent="0.25">
      <c r="A40" s="46">
        <v>18</v>
      </c>
      <c r="B40" s="47" t="s">
        <v>96</v>
      </c>
      <c r="C40" s="52"/>
      <c r="D40" s="39">
        <f>E40+J40+K40+L40+M40+N40+O40</f>
        <v>22862</v>
      </c>
      <c r="E40" s="40">
        <f t="shared" si="2"/>
        <v>0</v>
      </c>
      <c r="F40" s="52"/>
      <c r="G40" s="52"/>
      <c r="H40" s="52"/>
      <c r="I40" s="52"/>
      <c r="J40" s="52"/>
      <c r="K40" s="53">
        <v>22862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12" customFormat="1" ht="33" customHeight="1" x14ac:dyDescent="0.25">
      <c r="A41" s="46">
        <v>19</v>
      </c>
      <c r="B41" s="47" t="s">
        <v>74</v>
      </c>
      <c r="C41" s="52"/>
      <c r="D41" s="39">
        <f>E41+J41+K41+L41+M41+N41+O41</f>
        <v>0</v>
      </c>
      <c r="E41" s="40">
        <f t="shared" si="2"/>
        <v>0</v>
      </c>
      <c r="F41" s="52"/>
      <c r="G41" s="52"/>
      <c r="H41" s="52"/>
      <c r="I41" s="52"/>
      <c r="J41" s="52"/>
      <c r="K41" s="5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61"/>
    </row>
    <row r="43" spans="1:26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45" top="0.75" bottom="0.75" header="0.3" footer="0.3"/>
  <pageSetup paperSize="9" scale="85" orientation="landscape" verticalDpi="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43"/>
  <sheetViews>
    <sheetView topLeftCell="A7" zoomScale="85" zoomScaleNormal="85" workbookViewId="0">
      <pane ySplit="3" topLeftCell="A31" activePane="bottomLeft" state="frozen"/>
      <selection activeCell="A7" sqref="A7"/>
      <selection pane="bottomLeft" activeCell="J14" sqref="J14"/>
    </sheetView>
  </sheetViews>
  <sheetFormatPr defaultRowHeight="15.75" x14ac:dyDescent="0.25"/>
  <cols>
    <col min="1" max="1" width="6.140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6" width="8" style="9" customWidth="1"/>
    <col min="7" max="7" width="9.42578125" style="9" customWidth="1"/>
    <col min="8" max="8" width="9.42578125" style="9" bestFit="1" customWidth="1"/>
    <col min="9" max="9" width="8" style="9" customWidth="1"/>
    <col min="10" max="10" width="9.42578125" style="31" bestFit="1" customWidth="1"/>
    <col min="11" max="11" width="11.140625" style="31" bestFit="1" customWidth="1"/>
    <col min="12" max="12" width="10.5703125" style="9" bestFit="1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16384" width="9.140625" style="9"/>
  </cols>
  <sheetData>
    <row r="1" spans="1:31" ht="21" customHeight="1" x14ac:dyDescent="0.25">
      <c r="A1" s="133" t="s">
        <v>80</v>
      </c>
      <c r="B1" s="133"/>
    </row>
    <row r="2" spans="1:31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31" ht="14.25" customHeight="1" x14ac:dyDescent="0.25">
      <c r="A3" s="11"/>
      <c r="B3" s="11"/>
      <c r="J3" s="32"/>
      <c r="L3" s="33"/>
    </row>
    <row r="4" spans="1:31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31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31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52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31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55" t="s">
        <v>34</v>
      </c>
      <c r="K7" s="153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  <c r="AE7" s="9" t="s">
        <v>88</v>
      </c>
    </row>
    <row r="8" spans="1:31" ht="24.75" customHeight="1" x14ac:dyDescent="0.25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56"/>
      <c r="K8" s="153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  <c r="AC8" s="121"/>
    </row>
    <row r="9" spans="1:31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97</v>
      </c>
      <c r="I9" s="150"/>
      <c r="J9" s="157"/>
      <c r="K9" s="154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</row>
    <row r="10" spans="1:31" ht="24.75" customHeight="1" x14ac:dyDescent="0.25">
      <c r="A10" s="16"/>
      <c r="B10" s="16" t="s">
        <v>41</v>
      </c>
      <c r="C10" s="38"/>
      <c r="D10" s="39">
        <f t="shared" ref="D10:D41" si="0">E10+J10+K10+L10+M10+N10+O10</f>
        <v>89888</v>
      </c>
      <c r="E10" s="40">
        <f>SUM(F10:I10)</f>
        <v>380</v>
      </c>
      <c r="F10" s="41">
        <f t="shared" ref="F10:O10" si="1">SUM(F11:F15)+SUM(F28:F41)</f>
        <v>0</v>
      </c>
      <c r="G10" s="41">
        <f>SUM(G11:G15)+SUM(G28:G41)</f>
        <v>0</v>
      </c>
      <c r="H10" s="41">
        <f t="shared" si="1"/>
        <v>0</v>
      </c>
      <c r="I10" s="41">
        <f t="shared" si="1"/>
        <v>380</v>
      </c>
      <c r="J10" s="42">
        <f>SUM(J11:J15)+SUM(J28:J41)</f>
        <v>29566</v>
      </c>
      <c r="K10" s="42">
        <f>SUM(K11:K15)+SUM(K28:K41)</f>
        <v>41829</v>
      </c>
      <c r="L10" s="41">
        <f t="shared" si="1"/>
        <v>0</v>
      </c>
      <c r="M10" s="41">
        <f t="shared" si="1"/>
        <v>784</v>
      </c>
      <c r="N10" s="41">
        <f t="shared" si="1"/>
        <v>929</v>
      </c>
      <c r="O10" s="41">
        <f t="shared" si="1"/>
        <v>16400</v>
      </c>
      <c r="P10" s="39"/>
      <c r="Q10" s="40"/>
      <c r="R10" s="41"/>
      <c r="S10" s="41"/>
      <c r="T10" s="41"/>
      <c r="U10" s="40"/>
      <c r="V10" s="39"/>
      <c r="W10" s="39"/>
      <c r="X10" s="43"/>
      <c r="Y10" s="39"/>
      <c r="Z10" s="44"/>
      <c r="AA10" s="45"/>
    </row>
    <row r="11" spans="1:31" ht="31.5" x14ac:dyDescent="0.25">
      <c r="A11" s="46">
        <v>1</v>
      </c>
      <c r="B11" s="47" t="s">
        <v>42</v>
      </c>
      <c r="C11" s="38"/>
      <c r="D11" s="39">
        <f t="shared" si="0"/>
        <v>0</v>
      </c>
      <c r="E11" s="40">
        <f t="shared" ref="E11:E41" si="2">SUM(F11:I11)</f>
        <v>0</v>
      </c>
      <c r="F11" s="41"/>
      <c r="G11" s="41"/>
      <c r="H11" s="41"/>
      <c r="I11" s="41"/>
      <c r="J11" s="42"/>
      <c r="K11" s="42"/>
      <c r="L11" s="39"/>
      <c r="M11" s="39"/>
      <c r="N11" s="39"/>
      <c r="O11" s="39"/>
      <c r="P11" s="39"/>
      <c r="Q11" s="41"/>
      <c r="R11" s="41"/>
      <c r="S11" s="41"/>
      <c r="T11" s="41"/>
      <c r="U11" s="41"/>
      <c r="V11" s="39"/>
      <c r="W11" s="39"/>
      <c r="X11" s="39"/>
      <c r="Y11" s="39"/>
      <c r="Z11" s="38"/>
      <c r="AA11" s="33"/>
    </row>
    <row r="12" spans="1:31" ht="31.5" x14ac:dyDescent="0.25">
      <c r="A12" s="46">
        <v>2</v>
      </c>
      <c r="B12" s="47" t="s">
        <v>43</v>
      </c>
      <c r="C12" s="38"/>
      <c r="D12" s="39">
        <f t="shared" si="0"/>
        <v>0</v>
      </c>
      <c r="E12" s="40">
        <f t="shared" si="2"/>
        <v>0</v>
      </c>
      <c r="F12" s="41"/>
      <c r="G12" s="41"/>
      <c r="H12" s="41"/>
      <c r="I12" s="41"/>
      <c r="J12" s="42"/>
      <c r="K12" s="48"/>
      <c r="L12" s="39"/>
      <c r="M12" s="39"/>
      <c r="N12" s="39"/>
      <c r="O12" s="39"/>
      <c r="P12" s="39"/>
      <c r="Q12" s="41"/>
      <c r="R12" s="41"/>
      <c r="S12" s="41"/>
      <c r="T12" s="41"/>
      <c r="U12" s="41"/>
      <c r="V12" s="39"/>
      <c r="W12" s="39"/>
      <c r="X12" s="39"/>
      <c r="Y12" s="39"/>
      <c r="Z12" s="38"/>
      <c r="AA12" s="33"/>
      <c r="AB12" s="33"/>
    </row>
    <row r="13" spans="1:31" ht="31.5" customHeight="1" x14ac:dyDescent="0.25">
      <c r="A13" s="46">
        <v>3</v>
      </c>
      <c r="B13" s="47" t="s">
        <v>44</v>
      </c>
      <c r="C13" s="38"/>
      <c r="D13" s="39">
        <f t="shared" si="0"/>
        <v>0</v>
      </c>
      <c r="E13" s="40">
        <f t="shared" si="2"/>
        <v>0</v>
      </c>
      <c r="F13" s="41"/>
      <c r="G13" s="41"/>
      <c r="H13" s="41"/>
      <c r="I13" s="41"/>
      <c r="J13" s="42"/>
      <c r="K13" s="48"/>
      <c r="L13" s="39"/>
      <c r="M13" s="39"/>
      <c r="N13" s="39"/>
      <c r="O13" s="39"/>
      <c r="P13" s="39"/>
      <c r="Q13" s="41"/>
      <c r="R13" s="41"/>
      <c r="S13" s="41"/>
      <c r="T13" s="41"/>
      <c r="U13" s="41"/>
      <c r="V13" s="39"/>
      <c r="W13" s="39"/>
      <c r="X13" s="39"/>
      <c r="Y13" s="39"/>
      <c r="Z13" s="38"/>
    </row>
    <row r="14" spans="1:31" ht="31.5" x14ac:dyDescent="0.25">
      <c r="A14" s="46">
        <v>4</v>
      </c>
      <c r="B14" s="47" t="s">
        <v>91</v>
      </c>
      <c r="C14" s="38"/>
      <c r="D14" s="39">
        <f t="shared" si="0"/>
        <v>0</v>
      </c>
      <c r="E14" s="40">
        <f t="shared" si="2"/>
        <v>0</v>
      </c>
      <c r="F14" s="41"/>
      <c r="G14" s="41"/>
      <c r="H14" s="41"/>
      <c r="I14" s="41"/>
      <c r="J14" s="42"/>
      <c r="K14" s="48"/>
      <c r="L14" s="39"/>
      <c r="M14" s="39"/>
      <c r="N14" s="39"/>
      <c r="O14" s="39"/>
      <c r="P14" s="39"/>
      <c r="Q14" s="41"/>
      <c r="R14" s="41"/>
      <c r="S14" s="41"/>
      <c r="T14" s="41"/>
      <c r="U14" s="41"/>
      <c r="V14" s="39"/>
      <c r="W14" s="39"/>
      <c r="X14" s="39"/>
      <c r="Y14" s="39"/>
      <c r="Z14" s="38"/>
      <c r="AB14" s="33"/>
    </row>
    <row r="15" spans="1:31" ht="31.5" x14ac:dyDescent="0.25">
      <c r="A15" s="46">
        <v>5</v>
      </c>
      <c r="B15" s="47" t="s">
        <v>45</v>
      </c>
      <c r="C15" s="38"/>
      <c r="D15" s="39">
        <f t="shared" si="0"/>
        <v>79564</v>
      </c>
      <c r="E15" s="40">
        <f t="shared" si="2"/>
        <v>0</v>
      </c>
      <c r="F15" s="41">
        <f t="shared" ref="F15:O15" si="3">SUM(F16:F27)</f>
        <v>0</v>
      </c>
      <c r="G15" s="41">
        <f t="shared" si="3"/>
        <v>0</v>
      </c>
      <c r="H15" s="41">
        <f>SUM(H16:H27)</f>
        <v>0</v>
      </c>
      <c r="I15" s="41">
        <f t="shared" si="3"/>
        <v>0</v>
      </c>
      <c r="J15" s="42">
        <f>SUM(J16:J27)</f>
        <v>27918</v>
      </c>
      <c r="K15" s="42">
        <f t="shared" si="3"/>
        <v>41829</v>
      </c>
      <c r="L15" s="41">
        <f t="shared" si="3"/>
        <v>0</v>
      </c>
      <c r="M15" s="41">
        <f t="shared" si="3"/>
        <v>510</v>
      </c>
      <c r="N15" s="41">
        <f t="shared" si="3"/>
        <v>307</v>
      </c>
      <c r="O15" s="41">
        <f t="shared" si="3"/>
        <v>9000</v>
      </c>
      <c r="P15" s="39"/>
      <c r="Q15" s="41"/>
      <c r="R15" s="41"/>
      <c r="S15" s="41"/>
      <c r="T15" s="41"/>
      <c r="U15" s="41"/>
      <c r="V15" s="39"/>
      <c r="W15" s="39"/>
      <c r="X15" s="39"/>
      <c r="Y15" s="39"/>
      <c r="Z15" s="38"/>
    </row>
    <row r="16" spans="1:31" x14ac:dyDescent="0.25">
      <c r="A16" s="49" t="s">
        <v>58</v>
      </c>
      <c r="B16" s="50" t="s">
        <v>46</v>
      </c>
      <c r="C16" s="51"/>
      <c r="D16" s="39">
        <f t="shared" si="0"/>
        <v>3670</v>
      </c>
      <c r="E16" s="40">
        <f t="shared" si="2"/>
        <v>0</v>
      </c>
      <c r="F16" s="51"/>
      <c r="G16" s="51"/>
      <c r="H16" s="52"/>
      <c r="I16" s="51"/>
      <c r="J16" s="53">
        <v>1017</v>
      </c>
      <c r="K16" s="54">
        <v>2500</v>
      </c>
      <c r="L16" s="55"/>
      <c r="M16" s="51">
        <v>10</v>
      </c>
      <c r="N16" s="51">
        <v>143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</row>
    <row r="17" spans="1:28" x14ac:dyDescent="0.25">
      <c r="A17" s="49" t="s">
        <v>59</v>
      </c>
      <c r="B17" s="50" t="s">
        <v>47</v>
      </c>
      <c r="C17" s="51"/>
      <c r="D17" s="39">
        <f t="shared" si="0"/>
        <v>12437</v>
      </c>
      <c r="E17" s="40">
        <f t="shared" si="2"/>
        <v>0</v>
      </c>
      <c r="F17" s="51"/>
      <c r="G17" s="51"/>
      <c r="H17" s="56"/>
      <c r="I17" s="51"/>
      <c r="J17" s="53"/>
      <c r="K17" s="53">
        <v>11837</v>
      </c>
      <c r="L17" s="55"/>
      <c r="M17" s="51">
        <v>500</v>
      </c>
      <c r="N17" s="51">
        <v>100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8" s="12" customFormat="1" x14ac:dyDescent="0.25">
      <c r="A18" s="49" t="s">
        <v>60</v>
      </c>
      <c r="B18" s="50" t="s">
        <v>48</v>
      </c>
      <c r="C18" s="52"/>
      <c r="D18" s="39">
        <f t="shared" si="0"/>
        <v>15</v>
      </c>
      <c r="E18" s="40">
        <f t="shared" si="2"/>
        <v>0</v>
      </c>
      <c r="F18" s="52"/>
      <c r="G18" s="52"/>
      <c r="H18" s="56"/>
      <c r="I18" s="52"/>
      <c r="J18" s="53">
        <v>15</v>
      </c>
      <c r="K18" s="53"/>
      <c r="L18" s="55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B18" s="57"/>
    </row>
    <row r="19" spans="1:28" s="12" customFormat="1" x14ac:dyDescent="0.25">
      <c r="A19" s="49" t="s">
        <v>61</v>
      </c>
      <c r="B19" s="50" t="s">
        <v>22</v>
      </c>
      <c r="C19" s="52"/>
      <c r="D19" s="39">
        <f t="shared" si="0"/>
        <v>53168</v>
      </c>
      <c r="E19" s="40">
        <f t="shared" si="2"/>
        <v>0</v>
      </c>
      <c r="F19" s="52"/>
      <c r="G19" s="52"/>
      <c r="H19" s="56"/>
      <c r="I19" s="52"/>
      <c r="J19" s="53">
        <v>26476</v>
      </c>
      <c r="K19" s="53">
        <v>26692</v>
      </c>
      <c r="L19" s="55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8" s="12" customFormat="1" x14ac:dyDescent="0.25">
      <c r="A20" s="49" t="s">
        <v>62</v>
      </c>
      <c r="B20" s="50" t="s">
        <v>92</v>
      </c>
      <c r="C20" s="52"/>
      <c r="D20" s="39">
        <f t="shared" si="0"/>
        <v>820</v>
      </c>
      <c r="E20" s="40">
        <f t="shared" si="2"/>
        <v>0</v>
      </c>
      <c r="F20" s="52"/>
      <c r="G20" s="52"/>
      <c r="H20" s="56"/>
      <c r="I20" s="52"/>
      <c r="J20" s="53">
        <v>20</v>
      </c>
      <c r="K20" s="53">
        <v>800</v>
      </c>
      <c r="L20" s="55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8" s="12" customFormat="1" x14ac:dyDescent="0.25">
      <c r="A21" s="49" t="s">
        <v>63</v>
      </c>
      <c r="B21" s="50" t="s">
        <v>50</v>
      </c>
      <c r="C21" s="52"/>
      <c r="D21" s="39">
        <f t="shared" si="0"/>
        <v>150</v>
      </c>
      <c r="E21" s="40">
        <f t="shared" si="2"/>
        <v>0</v>
      </c>
      <c r="F21" s="52"/>
      <c r="G21" s="52"/>
      <c r="H21" s="56"/>
      <c r="I21" s="52"/>
      <c r="J21" s="53">
        <v>150</v>
      </c>
      <c r="K21" s="53"/>
      <c r="L21" s="55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8" s="12" customFormat="1" ht="15" customHeight="1" x14ac:dyDescent="0.25">
      <c r="A22" s="49" t="s">
        <v>64</v>
      </c>
      <c r="B22" s="50" t="s">
        <v>76</v>
      </c>
      <c r="C22" s="52"/>
      <c r="D22" s="39">
        <f t="shared" si="0"/>
        <v>0</v>
      </c>
      <c r="E22" s="40">
        <f t="shared" si="2"/>
        <v>0</v>
      </c>
      <c r="F22" s="52"/>
      <c r="G22" s="52"/>
      <c r="H22" s="52"/>
      <c r="I22" s="52"/>
      <c r="J22" s="53"/>
      <c r="K22" s="53"/>
      <c r="L22" s="55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8" s="12" customFormat="1" x14ac:dyDescent="0.25">
      <c r="A23" s="49" t="s">
        <v>65</v>
      </c>
      <c r="B23" s="50" t="s">
        <v>23</v>
      </c>
      <c r="C23" s="52"/>
      <c r="D23" s="39">
        <f t="shared" si="0"/>
        <v>9000</v>
      </c>
      <c r="E23" s="40">
        <f t="shared" si="2"/>
        <v>0</v>
      </c>
      <c r="F23" s="52"/>
      <c r="G23" s="52"/>
      <c r="H23" s="58"/>
      <c r="I23" s="52"/>
      <c r="J23" s="53"/>
      <c r="K23" s="53"/>
      <c r="L23" s="55"/>
      <c r="M23" s="52"/>
      <c r="N23" s="52"/>
      <c r="O23" s="52">
        <v>9000</v>
      </c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 t="s">
        <v>102</v>
      </c>
    </row>
    <row r="24" spans="1:28" s="12" customFormat="1" ht="31.5" x14ac:dyDescent="0.25">
      <c r="A24" s="49" t="s">
        <v>66</v>
      </c>
      <c r="B24" s="50" t="s">
        <v>51</v>
      </c>
      <c r="C24" s="52"/>
      <c r="D24" s="39">
        <f t="shared" si="0"/>
        <v>0</v>
      </c>
      <c r="E24" s="40">
        <f t="shared" si="2"/>
        <v>0</v>
      </c>
      <c r="F24" s="52"/>
      <c r="G24" s="52"/>
      <c r="H24" s="59"/>
      <c r="I24" s="52"/>
      <c r="J24" s="60"/>
      <c r="K24" s="53"/>
      <c r="L24" s="55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8" s="12" customFormat="1" ht="31.5" x14ac:dyDescent="0.25">
      <c r="A25" s="49" t="s">
        <v>77</v>
      </c>
      <c r="B25" s="50" t="s">
        <v>52</v>
      </c>
      <c r="C25" s="52"/>
      <c r="D25" s="39">
        <f t="shared" si="0"/>
        <v>90</v>
      </c>
      <c r="E25" s="40">
        <f t="shared" si="2"/>
        <v>0</v>
      </c>
      <c r="F25" s="52"/>
      <c r="G25" s="52"/>
      <c r="H25" s="52"/>
      <c r="I25" s="52"/>
      <c r="J25" s="53">
        <v>40</v>
      </c>
      <c r="K25" s="53"/>
      <c r="L25" s="55"/>
      <c r="M25" s="52"/>
      <c r="N25" s="52">
        <v>50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8" s="12" customFormat="1" x14ac:dyDescent="0.25">
      <c r="A26" s="49" t="s">
        <v>78</v>
      </c>
      <c r="B26" s="50" t="s">
        <v>38</v>
      </c>
      <c r="C26" s="52"/>
      <c r="D26" s="39">
        <f t="shared" si="0"/>
        <v>214</v>
      </c>
      <c r="E26" s="40">
        <f t="shared" si="2"/>
        <v>0</v>
      </c>
      <c r="F26" s="52"/>
      <c r="G26" s="52"/>
      <c r="H26" s="52"/>
      <c r="I26" s="52"/>
      <c r="J26" s="53">
        <v>200</v>
      </c>
      <c r="K26" s="53"/>
      <c r="L26" s="55"/>
      <c r="M26" s="52"/>
      <c r="N26" s="52">
        <v>14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8" s="12" customFormat="1" x14ac:dyDescent="0.25">
      <c r="A27" s="49" t="s">
        <v>79</v>
      </c>
      <c r="B27" s="50" t="s">
        <v>93</v>
      </c>
      <c r="C27" s="52"/>
      <c r="D27" s="39">
        <f t="shared" si="0"/>
        <v>0</v>
      </c>
      <c r="E27" s="40">
        <f t="shared" si="2"/>
        <v>0</v>
      </c>
      <c r="F27" s="52"/>
      <c r="G27" s="52"/>
      <c r="H27" s="56"/>
      <c r="I27" s="52"/>
      <c r="J27" s="53"/>
      <c r="K27" s="53"/>
      <c r="L27" s="55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8" s="12" customFormat="1" ht="31.5" x14ac:dyDescent="0.25">
      <c r="A28" s="46">
        <v>6</v>
      </c>
      <c r="B28" s="47" t="s">
        <v>53</v>
      </c>
      <c r="C28" s="52"/>
      <c r="D28" s="39">
        <f t="shared" si="0"/>
        <v>0</v>
      </c>
      <c r="E28" s="40">
        <f t="shared" si="2"/>
        <v>0</v>
      </c>
      <c r="F28" s="52"/>
      <c r="G28" s="52"/>
      <c r="H28" s="52"/>
      <c r="I28" s="56"/>
      <c r="J28" s="53"/>
      <c r="K28" s="53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8" s="12" customFormat="1" ht="35.25" customHeight="1" x14ac:dyDescent="0.25">
      <c r="A29" s="46">
        <v>7</v>
      </c>
      <c r="B29" s="47" t="s">
        <v>54</v>
      </c>
      <c r="C29" s="52"/>
      <c r="D29" s="39">
        <f t="shared" si="0"/>
        <v>0</v>
      </c>
      <c r="E29" s="40">
        <f t="shared" si="2"/>
        <v>0</v>
      </c>
      <c r="F29" s="52"/>
      <c r="G29" s="52"/>
      <c r="H29" s="52"/>
      <c r="I29" s="62"/>
      <c r="J29" s="53"/>
      <c r="K29" s="5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8" s="12" customFormat="1" ht="31.5" x14ac:dyDescent="0.25">
      <c r="A30" s="46">
        <v>8</v>
      </c>
      <c r="B30" s="63" t="s">
        <v>94</v>
      </c>
      <c r="C30" s="52"/>
      <c r="D30" s="39">
        <f t="shared" si="0"/>
        <v>729</v>
      </c>
      <c r="E30" s="40">
        <f t="shared" si="2"/>
        <v>0</v>
      </c>
      <c r="F30" s="52"/>
      <c r="G30" s="52"/>
      <c r="H30" s="52"/>
      <c r="I30" s="52"/>
      <c r="J30" s="53">
        <v>600</v>
      </c>
      <c r="K30" s="53"/>
      <c r="L30" s="52"/>
      <c r="M30" s="52">
        <v>120</v>
      </c>
      <c r="N30" s="52">
        <v>9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61"/>
    </row>
    <row r="31" spans="1:28" s="12" customFormat="1" x14ac:dyDescent="0.25">
      <c r="A31" s="46">
        <v>9</v>
      </c>
      <c r="B31" s="47" t="s">
        <v>75</v>
      </c>
      <c r="C31" s="52"/>
      <c r="D31" s="39">
        <f t="shared" si="0"/>
        <v>140</v>
      </c>
      <c r="E31" s="40">
        <f t="shared" si="2"/>
        <v>140</v>
      </c>
      <c r="F31" s="52"/>
      <c r="G31" s="52"/>
      <c r="H31" s="52"/>
      <c r="I31" s="119">
        <v>140</v>
      </c>
      <c r="J31" s="53"/>
      <c r="K31" s="5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8" s="12" customFormat="1" ht="35.25" customHeight="1" x14ac:dyDescent="0.25">
      <c r="A32" s="46">
        <v>10</v>
      </c>
      <c r="B32" s="47" t="s">
        <v>55</v>
      </c>
      <c r="C32" s="52"/>
      <c r="D32" s="39">
        <f t="shared" si="0"/>
        <v>200</v>
      </c>
      <c r="E32" s="40">
        <f t="shared" si="2"/>
        <v>200</v>
      </c>
      <c r="F32" s="52"/>
      <c r="G32" s="52"/>
      <c r="H32" s="52"/>
      <c r="I32" s="52">
        <v>200</v>
      </c>
      <c r="J32" s="53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19" customFormat="1" ht="36" customHeight="1" x14ac:dyDescent="0.25">
      <c r="A33" s="46">
        <v>11</v>
      </c>
      <c r="B33" s="47" t="s">
        <v>67</v>
      </c>
      <c r="C33" s="61"/>
      <c r="D33" s="39">
        <f t="shared" si="0"/>
        <v>0</v>
      </c>
      <c r="E33" s="40">
        <f t="shared" si="2"/>
        <v>0</v>
      </c>
      <c r="F33" s="61"/>
      <c r="G33" s="61"/>
      <c r="H33" s="61"/>
      <c r="I33" s="62"/>
      <c r="J33" s="64"/>
      <c r="K33" s="64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12" customFormat="1" ht="30.75" customHeight="1" x14ac:dyDescent="0.25">
      <c r="A34" s="46">
        <v>12</v>
      </c>
      <c r="B34" s="47" t="s">
        <v>68</v>
      </c>
      <c r="C34" s="52"/>
      <c r="D34" s="39">
        <f t="shared" si="0"/>
        <v>0</v>
      </c>
      <c r="E34" s="40">
        <f t="shared" si="2"/>
        <v>0</v>
      </c>
      <c r="F34" s="52"/>
      <c r="G34" s="52"/>
      <c r="H34" s="52"/>
      <c r="I34" s="52"/>
      <c r="J34" s="53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2" customFormat="1" x14ac:dyDescent="0.25">
      <c r="A35" s="46">
        <v>13</v>
      </c>
      <c r="B35" s="47" t="s">
        <v>69</v>
      </c>
      <c r="C35" s="52"/>
      <c r="D35" s="39">
        <f t="shared" si="0"/>
        <v>25</v>
      </c>
      <c r="E35" s="40">
        <f t="shared" si="2"/>
        <v>0</v>
      </c>
      <c r="F35" s="52"/>
      <c r="G35" s="52"/>
      <c r="H35" s="52"/>
      <c r="I35" s="62"/>
      <c r="J35" s="53">
        <v>25</v>
      </c>
      <c r="K35" s="53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2" customFormat="1" ht="52.5" customHeight="1" x14ac:dyDescent="0.25">
      <c r="A36" s="46">
        <v>14</v>
      </c>
      <c r="B36" s="47" t="s">
        <v>70</v>
      </c>
      <c r="C36" s="52"/>
      <c r="D36" s="39">
        <f t="shared" si="0"/>
        <v>0</v>
      </c>
      <c r="E36" s="40">
        <f t="shared" si="2"/>
        <v>0</v>
      </c>
      <c r="F36" s="52"/>
      <c r="G36" s="52"/>
      <c r="H36" s="52"/>
      <c r="I36" s="52"/>
      <c r="J36" s="53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12" customFormat="1" ht="18.75" customHeight="1" x14ac:dyDescent="0.25">
      <c r="A37" s="46">
        <v>15</v>
      </c>
      <c r="B37" s="47" t="s">
        <v>71</v>
      </c>
      <c r="C37" s="52"/>
      <c r="D37" s="39">
        <f t="shared" si="0"/>
        <v>0</v>
      </c>
      <c r="E37" s="40">
        <f t="shared" si="2"/>
        <v>0</v>
      </c>
      <c r="F37" s="52"/>
      <c r="G37" s="52"/>
      <c r="H37" s="52"/>
      <c r="I37" s="62"/>
      <c r="J37" s="53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12" customFormat="1" ht="50.25" customHeight="1" x14ac:dyDescent="0.25">
      <c r="A38" s="46">
        <v>16</v>
      </c>
      <c r="B38" s="47" t="s">
        <v>72</v>
      </c>
      <c r="C38" s="52"/>
      <c r="D38" s="39">
        <f t="shared" si="0"/>
        <v>0</v>
      </c>
      <c r="E38" s="40">
        <f t="shared" si="2"/>
        <v>0</v>
      </c>
      <c r="F38" s="52"/>
      <c r="G38" s="52"/>
      <c r="H38" s="52"/>
      <c r="I38" s="52"/>
      <c r="J38" s="53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12" customFormat="1" ht="48.75" customHeight="1" x14ac:dyDescent="0.25">
      <c r="A39" s="46">
        <v>17</v>
      </c>
      <c r="B39" s="47" t="s">
        <v>73</v>
      </c>
      <c r="C39" s="52"/>
      <c r="D39" s="39">
        <f t="shared" si="0"/>
        <v>495</v>
      </c>
      <c r="E39" s="40">
        <f t="shared" si="2"/>
        <v>0</v>
      </c>
      <c r="F39" s="52"/>
      <c r="G39" s="52"/>
      <c r="H39" s="52"/>
      <c r="I39" s="65"/>
      <c r="J39" s="53">
        <v>495</v>
      </c>
      <c r="K39" s="53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s="12" customFormat="1" ht="48.75" customHeight="1" x14ac:dyDescent="0.25">
      <c r="A40" s="46">
        <v>18</v>
      </c>
      <c r="B40" s="47" t="s">
        <v>96</v>
      </c>
      <c r="C40" s="52"/>
      <c r="D40" s="39">
        <f t="shared" si="0"/>
        <v>78</v>
      </c>
      <c r="E40" s="40">
        <f t="shared" si="2"/>
        <v>0</v>
      </c>
      <c r="F40" s="52"/>
      <c r="G40" s="52"/>
      <c r="H40" s="52"/>
      <c r="I40" s="52"/>
      <c r="J40" s="53">
        <v>78</v>
      </c>
      <c r="K40" s="5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12" customFormat="1" ht="45" x14ac:dyDescent="0.25">
      <c r="A41" s="46">
        <v>19</v>
      </c>
      <c r="B41" s="47" t="s">
        <v>74</v>
      </c>
      <c r="C41" s="52"/>
      <c r="D41" s="39">
        <f t="shared" si="0"/>
        <v>8657</v>
      </c>
      <c r="E41" s="40">
        <f t="shared" si="2"/>
        <v>40</v>
      </c>
      <c r="F41" s="52"/>
      <c r="G41" s="52"/>
      <c r="H41" s="52"/>
      <c r="I41" s="52">
        <v>40</v>
      </c>
      <c r="J41" s="120">
        <v>450</v>
      </c>
      <c r="K41" s="53"/>
      <c r="L41" s="52"/>
      <c r="M41" s="52">
        <v>154</v>
      </c>
      <c r="N41" s="52">
        <v>613</v>
      </c>
      <c r="O41" s="52">
        <v>7400</v>
      </c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61" t="s">
        <v>103</v>
      </c>
    </row>
    <row r="43" spans="1:26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D43"/>
  <sheetViews>
    <sheetView topLeftCell="A7" zoomScale="84" zoomScaleNormal="84" workbookViewId="0">
      <pane ySplit="3" topLeftCell="A10" activePane="bottomLeft" state="frozen"/>
      <selection activeCell="A7" sqref="A7"/>
      <selection pane="bottomLeft" activeCell="J27" sqref="J27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4" width="10.140625" style="9" bestFit="1" customWidth="1"/>
    <col min="5" max="5" width="10.140625" style="9" customWidth="1"/>
    <col min="6" max="6" width="8" style="9" customWidth="1"/>
    <col min="7" max="8" width="9.42578125" style="9" customWidth="1"/>
    <col min="9" max="9" width="8" style="9" customWidth="1"/>
    <col min="10" max="10" width="9.42578125" style="31" customWidth="1"/>
    <col min="11" max="11" width="11.140625" style="31" customWidth="1"/>
    <col min="12" max="12" width="10.5703125" style="9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16384" width="9.140625" style="9"/>
  </cols>
  <sheetData>
    <row r="1" spans="1:30" ht="21" customHeight="1" x14ac:dyDescent="0.25">
      <c r="A1" s="133" t="s">
        <v>80</v>
      </c>
      <c r="B1" s="133"/>
    </row>
    <row r="2" spans="1:30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30" ht="14.25" customHeight="1" x14ac:dyDescent="0.25">
      <c r="A3" s="11"/>
      <c r="B3" s="11"/>
    </row>
    <row r="4" spans="1:30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30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30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52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30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55" t="s">
        <v>34</v>
      </c>
      <c r="K7" s="153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</row>
    <row r="8" spans="1:30" ht="24.75" customHeight="1" x14ac:dyDescent="0.25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56"/>
      <c r="K8" s="153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  <c r="AB8" s="11"/>
      <c r="AC8" s="100"/>
    </row>
    <row r="9" spans="1:30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97</v>
      </c>
      <c r="I9" s="150"/>
      <c r="J9" s="157"/>
      <c r="K9" s="154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  <c r="AB9" s="11"/>
      <c r="AC9" s="11"/>
    </row>
    <row r="10" spans="1:30" ht="24.75" customHeight="1" x14ac:dyDescent="0.25">
      <c r="A10" s="16"/>
      <c r="B10" s="16" t="s">
        <v>41</v>
      </c>
      <c r="C10" s="38"/>
      <c r="D10" s="39">
        <f t="shared" ref="D10:D41" si="0">E10+J10+K10+L10+M10+N10+O10</f>
        <v>285485</v>
      </c>
      <c r="E10" s="40">
        <f>SUM(F10:I10)</f>
        <v>1080</v>
      </c>
      <c r="F10" s="41">
        <f t="shared" ref="F10:O10" si="1">SUM(F11:F15)+SUM(F28:F41)</f>
        <v>0</v>
      </c>
      <c r="G10" s="41">
        <f>SUM(G11:G15)+SUM(G28:G41)</f>
        <v>0</v>
      </c>
      <c r="H10" s="41">
        <f t="shared" si="1"/>
        <v>0</v>
      </c>
      <c r="I10" s="41">
        <f t="shared" si="1"/>
        <v>1080</v>
      </c>
      <c r="J10" s="42">
        <f>SUM(J11:J15)+SUM(J28:J41)</f>
        <v>56895</v>
      </c>
      <c r="K10" s="42">
        <f>SUM(K11:K15)+SUM(K28:K41)</f>
        <v>93780</v>
      </c>
      <c r="L10" s="41">
        <f t="shared" si="1"/>
        <v>107744</v>
      </c>
      <c r="M10" s="41">
        <f t="shared" si="1"/>
        <v>18300</v>
      </c>
      <c r="N10" s="41">
        <f t="shared" si="1"/>
        <v>800</v>
      </c>
      <c r="O10" s="41">
        <f t="shared" si="1"/>
        <v>6886</v>
      </c>
      <c r="P10" s="39"/>
      <c r="Q10" s="40"/>
      <c r="R10" s="41"/>
      <c r="S10" s="41"/>
      <c r="T10" s="41"/>
      <c r="U10" s="40"/>
      <c r="V10" s="39"/>
      <c r="W10" s="39"/>
      <c r="X10" s="43"/>
      <c r="Y10" s="39"/>
      <c r="Z10" s="44"/>
      <c r="AA10" s="45"/>
      <c r="AB10" s="11"/>
      <c r="AC10" s="11"/>
    </row>
    <row r="11" spans="1:30" ht="31.5" x14ac:dyDescent="0.25">
      <c r="A11" s="46">
        <v>1</v>
      </c>
      <c r="B11" s="47" t="s">
        <v>42</v>
      </c>
      <c r="C11" s="38"/>
      <c r="D11" s="39">
        <f t="shared" si="0"/>
        <v>0</v>
      </c>
      <c r="E11" s="40">
        <f t="shared" ref="E11:E41" si="2">SUM(F11:I11)</f>
        <v>0</v>
      </c>
      <c r="F11" s="41"/>
      <c r="G11" s="41"/>
      <c r="H11" s="41"/>
      <c r="I11" s="41"/>
      <c r="J11" s="42"/>
      <c r="K11" s="48"/>
      <c r="L11" s="39"/>
      <c r="M11" s="39"/>
      <c r="N11" s="39"/>
      <c r="O11" s="39"/>
      <c r="P11" s="39"/>
      <c r="Q11" s="41"/>
      <c r="R11" s="41"/>
      <c r="S11" s="41"/>
      <c r="T11" s="41"/>
      <c r="U11" s="41"/>
      <c r="V11" s="39"/>
      <c r="W11" s="39"/>
      <c r="X11" s="39"/>
      <c r="Y11" s="39"/>
      <c r="Z11" s="38"/>
      <c r="AD11" s="33"/>
    </row>
    <row r="12" spans="1:30" ht="31.5" x14ac:dyDescent="0.25">
      <c r="A12" s="46">
        <v>2</v>
      </c>
      <c r="B12" s="47" t="s">
        <v>43</v>
      </c>
      <c r="C12" s="38"/>
      <c r="D12" s="39">
        <f t="shared" si="0"/>
        <v>0</v>
      </c>
      <c r="E12" s="40">
        <f t="shared" si="2"/>
        <v>0</v>
      </c>
      <c r="F12" s="41"/>
      <c r="G12" s="41"/>
      <c r="H12" s="41"/>
      <c r="I12" s="41"/>
      <c r="J12" s="42"/>
      <c r="K12" s="48"/>
      <c r="L12" s="39"/>
      <c r="M12" s="39"/>
      <c r="N12" s="39"/>
      <c r="O12" s="39"/>
      <c r="P12" s="39"/>
      <c r="Q12" s="41"/>
      <c r="R12" s="41"/>
      <c r="S12" s="41"/>
      <c r="T12" s="41"/>
      <c r="U12" s="41"/>
      <c r="V12" s="39"/>
      <c r="W12" s="39"/>
      <c r="X12" s="39"/>
      <c r="Y12" s="39"/>
      <c r="Z12" s="38"/>
      <c r="AD12" s="33"/>
    </row>
    <row r="13" spans="1:30" ht="31.5" customHeight="1" x14ac:dyDescent="0.25">
      <c r="A13" s="46">
        <v>3</v>
      </c>
      <c r="B13" s="47" t="s">
        <v>44</v>
      </c>
      <c r="C13" s="38"/>
      <c r="D13" s="39">
        <f t="shared" si="0"/>
        <v>40</v>
      </c>
      <c r="E13" s="40">
        <f t="shared" si="2"/>
        <v>40</v>
      </c>
      <c r="F13" s="41"/>
      <c r="G13" s="41"/>
      <c r="H13" s="41"/>
      <c r="I13" s="41">
        <v>40</v>
      </c>
      <c r="J13" s="42"/>
      <c r="K13" s="48"/>
      <c r="L13" s="39"/>
      <c r="M13" s="39"/>
      <c r="N13" s="39"/>
      <c r="O13" s="39"/>
      <c r="P13" s="39"/>
      <c r="Q13" s="41"/>
      <c r="R13" s="41"/>
      <c r="S13" s="41"/>
      <c r="T13" s="41"/>
      <c r="U13" s="41"/>
      <c r="V13" s="39"/>
      <c r="W13" s="39"/>
      <c r="X13" s="39"/>
      <c r="Y13" s="39"/>
      <c r="Z13" s="38"/>
    </row>
    <row r="14" spans="1:30" ht="31.5" x14ac:dyDescent="0.25">
      <c r="A14" s="46">
        <v>4</v>
      </c>
      <c r="B14" s="47" t="s">
        <v>91</v>
      </c>
      <c r="C14" s="38"/>
      <c r="D14" s="39">
        <f t="shared" si="0"/>
        <v>0</v>
      </c>
      <c r="E14" s="40">
        <f t="shared" si="2"/>
        <v>0</v>
      </c>
      <c r="F14" s="41"/>
      <c r="G14" s="41"/>
      <c r="H14" s="41"/>
      <c r="I14" s="41"/>
      <c r="J14" s="90"/>
      <c r="K14" s="48"/>
      <c r="L14" s="39"/>
      <c r="M14" s="39"/>
      <c r="N14" s="39"/>
      <c r="O14" s="39"/>
      <c r="P14" s="39"/>
      <c r="Q14" s="41"/>
      <c r="R14" s="41"/>
      <c r="S14" s="41"/>
      <c r="T14" s="41"/>
      <c r="U14" s="41"/>
      <c r="V14" s="39"/>
      <c r="W14" s="39"/>
      <c r="X14" s="39"/>
      <c r="Y14" s="39"/>
      <c r="Z14" s="38"/>
    </row>
    <row r="15" spans="1:30" ht="31.5" x14ac:dyDescent="0.25">
      <c r="A15" s="46">
        <v>5</v>
      </c>
      <c r="B15" s="47" t="s">
        <v>45</v>
      </c>
      <c r="C15" s="38"/>
      <c r="D15" s="39">
        <f t="shared" si="0"/>
        <v>173549</v>
      </c>
      <c r="E15" s="40">
        <f t="shared" si="2"/>
        <v>0</v>
      </c>
      <c r="F15" s="41">
        <f t="shared" ref="F15:I15" si="3">SUM(F16:F27)</f>
        <v>0</v>
      </c>
      <c r="G15" s="41">
        <f t="shared" si="3"/>
        <v>0</v>
      </c>
      <c r="H15" s="41">
        <f>SUM(H16:H27)</f>
        <v>0</v>
      </c>
      <c r="I15" s="41">
        <f t="shared" si="3"/>
        <v>0</v>
      </c>
      <c r="J15" s="42">
        <f>SUM(J16:J27)</f>
        <v>53783</v>
      </c>
      <c r="K15" s="42">
        <f t="shared" ref="K15:O15" si="4">SUM(K16:K27)</f>
        <v>93780</v>
      </c>
      <c r="L15" s="41">
        <f t="shared" si="4"/>
        <v>0</v>
      </c>
      <c r="M15" s="41">
        <f t="shared" si="4"/>
        <v>18300</v>
      </c>
      <c r="N15" s="41">
        <f t="shared" si="4"/>
        <v>800</v>
      </c>
      <c r="O15" s="41">
        <f t="shared" si="4"/>
        <v>6886</v>
      </c>
      <c r="P15" s="39"/>
      <c r="Q15" s="41"/>
      <c r="R15" s="41"/>
      <c r="S15" s="41"/>
      <c r="T15" s="41"/>
      <c r="U15" s="41"/>
      <c r="V15" s="39"/>
      <c r="W15" s="39"/>
      <c r="X15" s="39"/>
      <c r="Y15" s="39"/>
      <c r="Z15" s="38"/>
    </row>
    <row r="16" spans="1:30" x14ac:dyDescent="0.25">
      <c r="A16" s="49" t="s">
        <v>58</v>
      </c>
      <c r="B16" s="50" t="s">
        <v>46</v>
      </c>
      <c r="C16" s="51"/>
      <c r="D16" s="39">
        <f t="shared" si="0"/>
        <v>15156</v>
      </c>
      <c r="E16" s="40">
        <f t="shared" si="2"/>
        <v>0</v>
      </c>
      <c r="F16" s="51"/>
      <c r="G16" s="51"/>
      <c r="H16" s="51"/>
      <c r="I16" s="51"/>
      <c r="J16" s="89">
        <v>14701</v>
      </c>
      <c r="K16" s="89"/>
      <c r="L16" s="51"/>
      <c r="M16" s="51"/>
      <c r="N16" s="51">
        <v>455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1"/>
    </row>
    <row r="17" spans="1:26" x14ac:dyDescent="0.25">
      <c r="A17" s="49" t="s">
        <v>59</v>
      </c>
      <c r="B17" s="50" t="s">
        <v>47</v>
      </c>
      <c r="C17" s="51"/>
      <c r="D17" s="39">
        <f t="shared" si="0"/>
        <v>102453</v>
      </c>
      <c r="E17" s="40">
        <f t="shared" si="2"/>
        <v>0</v>
      </c>
      <c r="F17" s="51"/>
      <c r="G17" s="51"/>
      <c r="H17" s="51"/>
      <c r="I17" s="51"/>
      <c r="J17" s="89">
        <v>8673</v>
      </c>
      <c r="K17" s="89">
        <v>93780</v>
      </c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12" customFormat="1" x14ac:dyDescent="0.25">
      <c r="A18" s="49" t="s">
        <v>60</v>
      </c>
      <c r="B18" s="50" t="s">
        <v>48</v>
      </c>
      <c r="C18" s="52"/>
      <c r="D18" s="39">
        <f t="shared" si="0"/>
        <v>8389</v>
      </c>
      <c r="E18" s="40">
        <f t="shared" si="2"/>
        <v>0</v>
      </c>
      <c r="F18" s="52"/>
      <c r="G18" s="52"/>
      <c r="H18" s="52"/>
      <c r="I18" s="52"/>
      <c r="J18" s="53"/>
      <c r="K18" s="53"/>
      <c r="L18" s="52"/>
      <c r="M18" s="52">
        <v>8300</v>
      </c>
      <c r="N18" s="52">
        <v>89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61"/>
    </row>
    <row r="19" spans="1:26" s="12" customFormat="1" x14ac:dyDescent="0.25">
      <c r="A19" s="49" t="s">
        <v>61</v>
      </c>
      <c r="B19" s="50" t="s">
        <v>22</v>
      </c>
      <c r="C19" s="52"/>
      <c r="D19" s="39">
        <f t="shared" si="0"/>
        <v>9999</v>
      </c>
      <c r="E19" s="40">
        <f t="shared" si="2"/>
        <v>0</v>
      </c>
      <c r="F19" s="52"/>
      <c r="G19" s="52"/>
      <c r="H19" s="52"/>
      <c r="I19" s="52"/>
      <c r="J19" s="53">
        <v>7469</v>
      </c>
      <c r="K19" s="53"/>
      <c r="L19" s="52"/>
      <c r="M19" s="52"/>
      <c r="N19" s="52"/>
      <c r="O19" s="52">
        <v>2530</v>
      </c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2" customFormat="1" x14ac:dyDescent="0.25">
      <c r="A20" s="49" t="s">
        <v>62</v>
      </c>
      <c r="B20" s="50" t="s">
        <v>49</v>
      </c>
      <c r="C20" s="52"/>
      <c r="D20" s="39">
        <f t="shared" si="0"/>
        <v>9481</v>
      </c>
      <c r="E20" s="40">
        <f t="shared" si="2"/>
        <v>0</v>
      </c>
      <c r="F20" s="52"/>
      <c r="G20" s="52"/>
      <c r="H20" s="52"/>
      <c r="I20" s="52"/>
      <c r="J20" s="53">
        <v>5125</v>
      </c>
      <c r="K20" s="53"/>
      <c r="L20" s="52"/>
      <c r="M20" s="52"/>
      <c r="N20" s="52"/>
      <c r="O20" s="52">
        <v>4356</v>
      </c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2" customFormat="1" x14ac:dyDescent="0.25">
      <c r="A21" s="49" t="s">
        <v>63</v>
      </c>
      <c r="B21" s="50" t="s">
        <v>50</v>
      </c>
      <c r="C21" s="52"/>
      <c r="D21" s="39">
        <f t="shared" si="0"/>
        <v>3378</v>
      </c>
      <c r="E21" s="40">
        <f t="shared" si="2"/>
        <v>0</v>
      </c>
      <c r="F21" s="52"/>
      <c r="G21" s="52"/>
      <c r="H21" s="52"/>
      <c r="I21" s="52"/>
      <c r="J21" s="53">
        <v>3122</v>
      </c>
      <c r="K21" s="53"/>
      <c r="L21" s="52"/>
      <c r="M21" s="52"/>
      <c r="N21" s="52">
        <v>256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2" customFormat="1" ht="15" customHeight="1" x14ac:dyDescent="0.25">
      <c r="A22" s="49" t="s">
        <v>64</v>
      </c>
      <c r="B22" s="50" t="s">
        <v>76</v>
      </c>
      <c r="C22" s="52"/>
      <c r="D22" s="39">
        <f t="shared" si="0"/>
        <v>10000</v>
      </c>
      <c r="E22" s="40">
        <f t="shared" si="2"/>
        <v>0</v>
      </c>
      <c r="F22" s="52"/>
      <c r="G22" s="52"/>
      <c r="H22" s="52"/>
      <c r="I22" s="52"/>
      <c r="J22" s="53"/>
      <c r="K22" s="53"/>
      <c r="L22" s="52"/>
      <c r="M22" s="52">
        <v>10000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2" customFormat="1" x14ac:dyDescent="0.25">
      <c r="A23" s="49" t="s">
        <v>65</v>
      </c>
      <c r="B23" s="50" t="s">
        <v>23</v>
      </c>
      <c r="C23" s="52"/>
      <c r="D23" s="39">
        <f t="shared" si="0"/>
        <v>0</v>
      </c>
      <c r="E23" s="40">
        <f t="shared" si="2"/>
        <v>0</v>
      </c>
      <c r="F23" s="52"/>
      <c r="G23" s="52"/>
      <c r="H23" s="58"/>
      <c r="I23" s="52"/>
      <c r="J23" s="53"/>
      <c r="K23" s="53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31.5" x14ac:dyDescent="0.25">
      <c r="A24" s="49" t="s">
        <v>66</v>
      </c>
      <c r="B24" s="50" t="s">
        <v>51</v>
      </c>
      <c r="C24" s="52"/>
      <c r="D24" s="39">
        <f t="shared" si="0"/>
        <v>0</v>
      </c>
      <c r="E24" s="40">
        <f t="shared" si="2"/>
        <v>0</v>
      </c>
      <c r="F24" s="52"/>
      <c r="G24" s="52"/>
      <c r="H24" s="56"/>
      <c r="I24" s="52"/>
      <c r="J24" s="60"/>
      <c r="K24" s="5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12" customFormat="1" ht="31.5" x14ac:dyDescent="0.25">
      <c r="A25" s="49" t="s">
        <v>77</v>
      </c>
      <c r="B25" s="50" t="s">
        <v>52</v>
      </c>
      <c r="C25" s="52"/>
      <c r="D25" s="39">
        <f t="shared" si="0"/>
        <v>0</v>
      </c>
      <c r="E25" s="40">
        <f t="shared" si="2"/>
        <v>0</v>
      </c>
      <c r="F25" s="52"/>
      <c r="G25" s="52"/>
      <c r="H25" s="52"/>
      <c r="I25" s="52"/>
      <c r="J25" s="53"/>
      <c r="K25" s="5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12" customFormat="1" ht="31.5" x14ac:dyDescent="0.25">
      <c r="A26" s="49" t="s">
        <v>78</v>
      </c>
      <c r="B26" s="50" t="s">
        <v>38</v>
      </c>
      <c r="C26" s="52"/>
      <c r="D26" s="39">
        <f t="shared" si="0"/>
        <v>0</v>
      </c>
      <c r="E26" s="40">
        <f t="shared" si="2"/>
        <v>0</v>
      </c>
      <c r="F26" s="52"/>
      <c r="G26" s="52"/>
      <c r="H26" s="52"/>
      <c r="I26" s="52"/>
      <c r="J26" s="53"/>
      <c r="K26" s="5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12" customFormat="1" ht="31.5" x14ac:dyDescent="0.25">
      <c r="A27" s="49" t="s">
        <v>79</v>
      </c>
      <c r="B27" s="50" t="s">
        <v>93</v>
      </c>
      <c r="C27" s="52"/>
      <c r="D27" s="39">
        <f t="shared" si="0"/>
        <v>14693</v>
      </c>
      <c r="E27" s="40">
        <f t="shared" si="2"/>
        <v>0</v>
      </c>
      <c r="F27" s="52"/>
      <c r="G27" s="52"/>
      <c r="H27" s="56"/>
      <c r="I27" s="52"/>
      <c r="J27" s="53">
        <v>14693</v>
      </c>
      <c r="K27" s="53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6" s="12" customFormat="1" ht="31.5" x14ac:dyDescent="0.25">
      <c r="A28" s="46">
        <v>6</v>
      </c>
      <c r="B28" s="47" t="s">
        <v>53</v>
      </c>
      <c r="C28" s="52"/>
      <c r="D28" s="39">
        <f t="shared" si="0"/>
        <v>400</v>
      </c>
      <c r="E28" s="40">
        <f t="shared" si="2"/>
        <v>400</v>
      </c>
      <c r="F28" s="52"/>
      <c r="G28" s="52"/>
      <c r="H28" s="52"/>
      <c r="I28" s="56">
        <v>400</v>
      </c>
      <c r="J28" s="89"/>
      <c r="K28" s="53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12" customFormat="1" ht="35.25" customHeight="1" x14ac:dyDescent="0.25">
      <c r="A29" s="46">
        <v>7</v>
      </c>
      <c r="B29" s="47" t="s">
        <v>54</v>
      </c>
      <c r="C29" s="52"/>
      <c r="D29" s="39">
        <f t="shared" si="0"/>
        <v>0</v>
      </c>
      <c r="E29" s="40">
        <f t="shared" si="2"/>
        <v>0</v>
      </c>
      <c r="F29" s="52"/>
      <c r="G29" s="52"/>
      <c r="H29" s="52"/>
      <c r="I29" s="62"/>
      <c r="J29" s="53"/>
      <c r="K29" s="5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12" customFormat="1" ht="33" customHeight="1" x14ac:dyDescent="0.25">
      <c r="A30" s="46">
        <v>8</v>
      </c>
      <c r="B30" s="63" t="s">
        <v>94</v>
      </c>
      <c r="C30" s="52"/>
      <c r="D30" s="39">
        <f t="shared" si="0"/>
        <v>0</v>
      </c>
      <c r="E30" s="40">
        <f t="shared" si="2"/>
        <v>0</v>
      </c>
      <c r="F30" s="52"/>
      <c r="G30" s="52"/>
      <c r="H30" s="52"/>
      <c r="I30" s="52"/>
      <c r="J30" s="53"/>
      <c r="K30" s="5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61"/>
    </row>
    <row r="31" spans="1:26" s="12" customFormat="1" x14ac:dyDescent="0.25">
      <c r="A31" s="46">
        <v>9</v>
      </c>
      <c r="B31" s="47" t="s">
        <v>75</v>
      </c>
      <c r="C31" s="52"/>
      <c r="D31" s="39">
        <f t="shared" si="0"/>
        <v>140</v>
      </c>
      <c r="E31" s="40">
        <f t="shared" si="2"/>
        <v>140</v>
      </c>
      <c r="F31" s="52"/>
      <c r="G31" s="52"/>
      <c r="H31" s="52"/>
      <c r="I31" s="59">
        <v>140</v>
      </c>
      <c r="J31" s="53"/>
      <c r="K31" s="5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12" customFormat="1" ht="35.25" customHeight="1" x14ac:dyDescent="0.25">
      <c r="A32" s="46">
        <v>10</v>
      </c>
      <c r="B32" s="47" t="s">
        <v>55</v>
      </c>
      <c r="C32" s="52"/>
      <c r="D32" s="39">
        <f t="shared" si="0"/>
        <v>0</v>
      </c>
      <c r="E32" s="40">
        <f t="shared" si="2"/>
        <v>0</v>
      </c>
      <c r="F32" s="52"/>
      <c r="G32" s="52"/>
      <c r="H32" s="52"/>
      <c r="I32" s="52"/>
      <c r="J32" s="53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19" customFormat="1" ht="36" customHeight="1" x14ac:dyDescent="0.25">
      <c r="A33" s="46">
        <v>11</v>
      </c>
      <c r="B33" s="47" t="s">
        <v>67</v>
      </c>
      <c r="C33" s="61"/>
      <c r="D33" s="39">
        <f t="shared" si="0"/>
        <v>0</v>
      </c>
      <c r="E33" s="40">
        <f t="shared" si="2"/>
        <v>0</v>
      </c>
      <c r="F33" s="61"/>
      <c r="G33" s="61"/>
      <c r="H33" s="61"/>
      <c r="I33" s="62"/>
      <c r="J33" s="64"/>
      <c r="K33" s="64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12" customFormat="1" ht="30.75" customHeight="1" x14ac:dyDescent="0.25">
      <c r="A34" s="46">
        <v>12</v>
      </c>
      <c r="B34" s="47" t="s">
        <v>68</v>
      </c>
      <c r="C34" s="52"/>
      <c r="D34" s="39">
        <f t="shared" si="0"/>
        <v>0</v>
      </c>
      <c r="E34" s="40">
        <f t="shared" si="2"/>
        <v>0</v>
      </c>
      <c r="F34" s="52"/>
      <c r="G34" s="52"/>
      <c r="H34" s="52"/>
      <c r="I34" s="52"/>
      <c r="J34" s="53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2" customFormat="1" x14ac:dyDescent="0.25">
      <c r="A35" s="46">
        <v>13</v>
      </c>
      <c r="B35" s="47" t="s">
        <v>69</v>
      </c>
      <c r="C35" s="52"/>
      <c r="D35" s="39">
        <f t="shared" si="0"/>
        <v>100</v>
      </c>
      <c r="E35" s="40">
        <f t="shared" si="2"/>
        <v>100</v>
      </c>
      <c r="F35" s="52"/>
      <c r="G35" s="52"/>
      <c r="H35" s="52"/>
      <c r="I35" s="62">
        <v>100</v>
      </c>
      <c r="J35" s="89"/>
      <c r="K35" s="53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2" customFormat="1" ht="52.5" customHeight="1" x14ac:dyDescent="0.25">
      <c r="A36" s="46">
        <v>14</v>
      </c>
      <c r="B36" s="47" t="s">
        <v>70</v>
      </c>
      <c r="C36" s="52"/>
      <c r="D36" s="39">
        <f t="shared" si="0"/>
        <v>0</v>
      </c>
      <c r="E36" s="40">
        <f t="shared" si="2"/>
        <v>0</v>
      </c>
      <c r="F36" s="52"/>
      <c r="G36" s="52"/>
      <c r="H36" s="52"/>
      <c r="I36" s="52"/>
      <c r="J36" s="53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12" customFormat="1" ht="18.75" customHeight="1" x14ac:dyDescent="0.25">
      <c r="A37" s="46">
        <v>15</v>
      </c>
      <c r="B37" s="47" t="s">
        <v>71</v>
      </c>
      <c r="C37" s="52"/>
      <c r="D37" s="39">
        <f t="shared" si="0"/>
        <v>0</v>
      </c>
      <c r="E37" s="40">
        <f t="shared" si="2"/>
        <v>0</v>
      </c>
      <c r="F37" s="52"/>
      <c r="G37" s="52"/>
      <c r="H37" s="52"/>
      <c r="I37" s="62"/>
      <c r="J37" s="53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12" customFormat="1" ht="50.25" customHeight="1" x14ac:dyDescent="0.25">
      <c r="A38" s="46">
        <v>16</v>
      </c>
      <c r="B38" s="47" t="s">
        <v>72</v>
      </c>
      <c r="C38" s="52"/>
      <c r="D38" s="39">
        <f t="shared" si="0"/>
        <v>0</v>
      </c>
      <c r="E38" s="40">
        <f t="shared" si="2"/>
        <v>0</v>
      </c>
      <c r="F38" s="52"/>
      <c r="G38" s="52"/>
      <c r="H38" s="52"/>
      <c r="I38" s="52"/>
      <c r="J38" s="53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12" customFormat="1" ht="48.75" customHeight="1" x14ac:dyDescent="0.25">
      <c r="A39" s="46">
        <v>17</v>
      </c>
      <c r="B39" s="47" t="s">
        <v>73</v>
      </c>
      <c r="C39" s="52"/>
      <c r="D39" s="39">
        <f t="shared" si="0"/>
        <v>400</v>
      </c>
      <c r="E39" s="40">
        <f t="shared" si="2"/>
        <v>400</v>
      </c>
      <c r="F39" s="52"/>
      <c r="G39" s="52"/>
      <c r="H39" s="52"/>
      <c r="I39" s="59">
        <v>400</v>
      </c>
      <c r="J39" s="53"/>
      <c r="K39" s="89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s="12" customFormat="1" ht="48.75" customHeight="1" x14ac:dyDescent="0.25">
      <c r="A40" s="46">
        <v>18</v>
      </c>
      <c r="B40" s="47" t="s">
        <v>96</v>
      </c>
      <c r="C40" s="52"/>
      <c r="D40" s="39">
        <f t="shared" si="0"/>
        <v>107744</v>
      </c>
      <c r="E40" s="40">
        <f t="shared" si="2"/>
        <v>0</v>
      </c>
      <c r="F40" s="52"/>
      <c r="G40" s="52"/>
      <c r="H40" s="52"/>
      <c r="I40" s="52"/>
      <c r="J40" s="53"/>
      <c r="K40" s="89"/>
      <c r="L40" s="52">
        <v>107744</v>
      </c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12" customFormat="1" x14ac:dyDescent="0.25">
      <c r="A41" s="46">
        <v>19</v>
      </c>
      <c r="B41" s="47" t="s">
        <v>74</v>
      </c>
      <c r="C41" s="52"/>
      <c r="D41" s="39">
        <f t="shared" si="0"/>
        <v>3112</v>
      </c>
      <c r="E41" s="40">
        <f t="shared" si="2"/>
        <v>0</v>
      </c>
      <c r="F41" s="52"/>
      <c r="G41" s="52"/>
      <c r="H41" s="52"/>
      <c r="I41" s="52"/>
      <c r="J41" s="53">
        <v>3112</v>
      </c>
      <c r="K41" s="5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61"/>
    </row>
    <row r="43" spans="1:26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45" top="0.75" bottom="0.75" header="0.3" footer="0.3"/>
  <pageSetup paperSize="9" scale="85" orientation="landscape" verticalDpi="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C43"/>
  <sheetViews>
    <sheetView topLeftCell="A34" zoomScale="84" zoomScaleNormal="84" workbookViewId="0">
      <selection activeCell="J27" sqref="J27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6" width="8" style="9" customWidth="1"/>
    <col min="7" max="7" width="9.42578125" style="9" customWidth="1"/>
    <col min="8" max="8" width="9.42578125" style="9" bestFit="1" customWidth="1"/>
    <col min="9" max="9" width="8" style="9" customWidth="1"/>
    <col min="10" max="10" width="9.42578125" style="9" customWidth="1"/>
    <col min="11" max="11" width="11.140625" style="31" bestFit="1" customWidth="1"/>
    <col min="12" max="12" width="10.5703125" style="9" bestFit="1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16384" width="9.140625" style="9"/>
  </cols>
  <sheetData>
    <row r="1" spans="1:29" ht="21" customHeight="1" x14ac:dyDescent="0.25">
      <c r="A1" s="133" t="s">
        <v>80</v>
      </c>
      <c r="B1" s="133"/>
    </row>
    <row r="2" spans="1:29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9" ht="14.25" customHeight="1" x14ac:dyDescent="0.25">
      <c r="A3" s="11"/>
      <c r="B3" s="11"/>
    </row>
    <row r="4" spans="1:29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29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29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52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29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48" t="s">
        <v>34</v>
      </c>
      <c r="K7" s="153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</row>
    <row r="8" spans="1:29" ht="24.75" customHeight="1" thickBot="1" x14ac:dyDescent="0.3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48" t="s">
        <v>37</v>
      </c>
      <c r="J8" s="149"/>
      <c r="K8" s="153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  <c r="AC8" s="70"/>
    </row>
    <row r="9" spans="1:29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97</v>
      </c>
      <c r="I9" s="150"/>
      <c r="J9" s="150"/>
      <c r="K9" s="154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  <c r="AB9" s="67"/>
    </row>
    <row r="10" spans="1:29" ht="24.75" customHeight="1" x14ac:dyDescent="0.25">
      <c r="A10" s="16"/>
      <c r="B10" s="16" t="s">
        <v>41</v>
      </c>
      <c r="C10" s="38"/>
      <c r="D10" s="39">
        <f t="shared" ref="D10:D41" si="0">E10+J10+K10+L10+M10+N10+O10</f>
        <v>60091</v>
      </c>
      <c r="E10" s="40">
        <f t="shared" ref="E10:E41" si="1">SUM(F10:I10)</f>
        <v>890</v>
      </c>
      <c r="F10" s="41">
        <f t="shared" ref="F10:O10" si="2">SUM(F11:F15)+SUM(F28:F41)</f>
        <v>0</v>
      </c>
      <c r="G10" s="41">
        <f t="shared" si="2"/>
        <v>0</v>
      </c>
      <c r="H10" s="41">
        <f t="shared" si="2"/>
        <v>0</v>
      </c>
      <c r="I10" s="41">
        <f t="shared" si="2"/>
        <v>890</v>
      </c>
      <c r="J10" s="41">
        <f t="shared" si="2"/>
        <v>59201</v>
      </c>
      <c r="K10" s="42">
        <f t="shared" si="2"/>
        <v>0</v>
      </c>
      <c r="L10" s="41">
        <f t="shared" si="2"/>
        <v>0</v>
      </c>
      <c r="M10" s="41">
        <f t="shared" si="2"/>
        <v>0</v>
      </c>
      <c r="N10" s="41">
        <f t="shared" si="2"/>
        <v>0</v>
      </c>
      <c r="O10" s="41">
        <f t="shared" si="2"/>
        <v>0</v>
      </c>
      <c r="P10" s="39"/>
      <c r="Q10" s="40"/>
      <c r="R10" s="41"/>
      <c r="S10" s="41"/>
      <c r="T10" s="41"/>
      <c r="U10" s="40"/>
      <c r="V10" s="39"/>
      <c r="W10" s="39"/>
      <c r="X10" s="43"/>
      <c r="Y10" s="39"/>
      <c r="Z10" s="44"/>
      <c r="AA10" s="45"/>
    </row>
    <row r="11" spans="1:29" ht="31.5" x14ac:dyDescent="0.25">
      <c r="A11" s="46">
        <v>1</v>
      </c>
      <c r="B11" s="47" t="s">
        <v>42</v>
      </c>
      <c r="C11" s="38"/>
      <c r="D11" s="39">
        <f t="shared" si="0"/>
        <v>0</v>
      </c>
      <c r="E11" s="40">
        <f t="shared" si="1"/>
        <v>0</v>
      </c>
      <c r="F11" s="41"/>
      <c r="G11" s="41"/>
      <c r="H11" s="41"/>
      <c r="I11" s="41"/>
      <c r="J11" s="51"/>
      <c r="K11" s="41"/>
      <c r="L11" s="39"/>
      <c r="M11" s="39"/>
      <c r="N11" s="39"/>
      <c r="O11" s="39"/>
      <c r="P11" s="39"/>
      <c r="Q11" s="41"/>
      <c r="R11" s="41"/>
      <c r="S11" s="41"/>
      <c r="T11" s="41"/>
      <c r="U11" s="41"/>
      <c r="V11" s="39"/>
      <c r="W11" s="39"/>
      <c r="X11" s="39"/>
      <c r="Y11" s="39"/>
      <c r="Z11" s="38"/>
    </row>
    <row r="12" spans="1:29" ht="31.5" x14ac:dyDescent="0.25">
      <c r="A12" s="46">
        <v>2</v>
      </c>
      <c r="B12" s="47" t="s">
        <v>43</v>
      </c>
      <c r="C12" s="38"/>
      <c r="D12" s="39">
        <f t="shared" si="0"/>
        <v>0</v>
      </c>
      <c r="E12" s="40">
        <f t="shared" si="1"/>
        <v>0</v>
      </c>
      <c r="F12" s="41"/>
      <c r="G12" s="41"/>
      <c r="H12" s="41"/>
      <c r="I12" s="41"/>
      <c r="J12" s="41"/>
      <c r="K12" s="48"/>
      <c r="L12" s="39"/>
      <c r="M12" s="39"/>
      <c r="N12" s="39"/>
      <c r="O12" s="39"/>
      <c r="P12" s="39"/>
      <c r="Q12" s="41"/>
      <c r="R12" s="41"/>
      <c r="S12" s="41"/>
      <c r="T12" s="41"/>
      <c r="U12" s="41"/>
      <c r="V12" s="39"/>
      <c r="W12" s="39"/>
      <c r="X12" s="39"/>
      <c r="Y12" s="39"/>
      <c r="Z12" s="38"/>
    </row>
    <row r="13" spans="1:29" ht="31.5" customHeight="1" x14ac:dyDescent="0.25">
      <c r="A13" s="46">
        <v>3</v>
      </c>
      <c r="B13" s="47" t="s">
        <v>44</v>
      </c>
      <c r="C13" s="38"/>
      <c r="D13" s="39">
        <f t="shared" si="0"/>
        <v>40</v>
      </c>
      <c r="E13" s="40">
        <f t="shared" si="1"/>
        <v>40</v>
      </c>
      <c r="F13" s="41"/>
      <c r="G13" s="41"/>
      <c r="H13" s="41"/>
      <c r="I13" s="41">
        <v>40</v>
      </c>
      <c r="J13" s="41"/>
      <c r="K13" s="48"/>
      <c r="L13" s="39"/>
      <c r="M13" s="39"/>
      <c r="N13" s="39"/>
      <c r="O13" s="39"/>
      <c r="P13" s="39"/>
      <c r="Q13" s="41"/>
      <c r="R13" s="41"/>
      <c r="S13" s="41"/>
      <c r="T13" s="41"/>
      <c r="U13" s="41"/>
      <c r="V13" s="39"/>
      <c r="W13" s="39"/>
      <c r="X13" s="39"/>
      <c r="Y13" s="39"/>
      <c r="Z13" s="38"/>
    </row>
    <row r="14" spans="1:29" ht="31.5" x14ac:dyDescent="0.25">
      <c r="A14" s="46">
        <v>4</v>
      </c>
      <c r="B14" s="47" t="s">
        <v>91</v>
      </c>
      <c r="C14" s="38"/>
      <c r="D14" s="39">
        <f t="shared" si="0"/>
        <v>0</v>
      </c>
      <c r="E14" s="40">
        <f t="shared" si="1"/>
        <v>0</v>
      </c>
      <c r="F14" s="41"/>
      <c r="G14" s="41"/>
      <c r="H14" s="41"/>
      <c r="I14" s="41"/>
      <c r="J14" s="51"/>
      <c r="K14" s="51"/>
      <c r="L14" s="39"/>
      <c r="M14" s="39"/>
      <c r="N14" s="39"/>
      <c r="O14" s="39"/>
      <c r="P14" s="39"/>
      <c r="Q14" s="41"/>
      <c r="R14" s="41"/>
      <c r="S14" s="41"/>
      <c r="T14" s="41"/>
      <c r="U14" s="41"/>
      <c r="V14" s="39"/>
      <c r="W14" s="39"/>
      <c r="X14" s="39"/>
      <c r="Y14" s="39"/>
      <c r="Z14" s="38"/>
    </row>
    <row r="15" spans="1:29" ht="31.5" x14ac:dyDescent="0.25">
      <c r="A15" s="46">
        <v>5</v>
      </c>
      <c r="B15" s="47" t="s">
        <v>45</v>
      </c>
      <c r="C15" s="38"/>
      <c r="D15" s="39">
        <f t="shared" si="0"/>
        <v>59201</v>
      </c>
      <c r="E15" s="40">
        <f t="shared" si="1"/>
        <v>0</v>
      </c>
      <c r="F15" s="41">
        <f t="shared" ref="F15:O15" si="3">SUM(F16:F27)</f>
        <v>0</v>
      </c>
      <c r="G15" s="41">
        <f t="shared" si="3"/>
        <v>0</v>
      </c>
      <c r="H15" s="41">
        <f t="shared" si="3"/>
        <v>0</v>
      </c>
      <c r="I15" s="41">
        <f t="shared" si="3"/>
        <v>0</v>
      </c>
      <c r="J15" s="41">
        <f t="shared" si="3"/>
        <v>59201</v>
      </c>
      <c r="K15" s="42">
        <f t="shared" si="3"/>
        <v>0</v>
      </c>
      <c r="L15" s="41">
        <f t="shared" si="3"/>
        <v>0</v>
      </c>
      <c r="M15" s="41">
        <f t="shared" si="3"/>
        <v>0</v>
      </c>
      <c r="N15" s="41">
        <f t="shared" si="3"/>
        <v>0</v>
      </c>
      <c r="O15" s="41">
        <f t="shared" si="3"/>
        <v>0</v>
      </c>
      <c r="P15" s="39"/>
      <c r="Q15" s="41"/>
      <c r="R15" s="41"/>
      <c r="S15" s="41"/>
      <c r="T15" s="41"/>
      <c r="U15" s="41"/>
      <c r="V15" s="39"/>
      <c r="W15" s="39"/>
      <c r="X15" s="39"/>
      <c r="Y15" s="39"/>
      <c r="Z15" s="38"/>
    </row>
    <row r="16" spans="1:29" x14ac:dyDescent="0.25">
      <c r="A16" s="49" t="s">
        <v>58</v>
      </c>
      <c r="B16" s="50" t="s">
        <v>46</v>
      </c>
      <c r="C16" s="51"/>
      <c r="D16" s="39">
        <f t="shared" si="0"/>
        <v>9531</v>
      </c>
      <c r="E16" s="40">
        <f t="shared" si="1"/>
        <v>0</v>
      </c>
      <c r="F16" s="51"/>
      <c r="G16" s="51"/>
      <c r="H16" s="51"/>
      <c r="I16" s="51"/>
      <c r="J16" s="51">
        <v>9531</v>
      </c>
      <c r="K16" s="10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1"/>
    </row>
    <row r="17" spans="1:26" x14ac:dyDescent="0.25">
      <c r="A17" s="49" t="s">
        <v>59</v>
      </c>
      <c r="B17" s="50" t="s">
        <v>47</v>
      </c>
      <c r="C17" s="51"/>
      <c r="D17" s="39">
        <f t="shared" si="0"/>
        <v>2571</v>
      </c>
      <c r="E17" s="40">
        <f t="shared" si="1"/>
        <v>0</v>
      </c>
      <c r="F17" s="51"/>
      <c r="G17" s="51"/>
      <c r="H17" s="51"/>
      <c r="I17" s="51"/>
      <c r="J17" s="51">
        <v>2571</v>
      </c>
      <c r="K17" s="10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12" customFormat="1" x14ac:dyDescent="0.25">
      <c r="A18" s="49" t="s">
        <v>60</v>
      </c>
      <c r="B18" s="50" t="s">
        <v>48</v>
      </c>
      <c r="C18" s="52"/>
      <c r="D18" s="39">
        <f t="shared" si="0"/>
        <v>4267</v>
      </c>
      <c r="E18" s="40">
        <f t="shared" si="1"/>
        <v>0</v>
      </c>
      <c r="F18" s="52"/>
      <c r="G18" s="52"/>
      <c r="H18" s="52"/>
      <c r="I18" s="52"/>
      <c r="J18" s="52">
        <v>4267</v>
      </c>
      <c r="K18" s="5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2" customFormat="1" x14ac:dyDescent="0.25">
      <c r="A19" s="49" t="s">
        <v>61</v>
      </c>
      <c r="B19" s="50" t="s">
        <v>22</v>
      </c>
      <c r="C19" s="52"/>
      <c r="D19" s="39">
        <f t="shared" si="0"/>
        <v>30171</v>
      </c>
      <c r="E19" s="40">
        <f t="shared" si="1"/>
        <v>0</v>
      </c>
      <c r="F19" s="52"/>
      <c r="G19" s="52"/>
      <c r="H19" s="52"/>
      <c r="I19" s="52"/>
      <c r="J19" s="52">
        <v>30171</v>
      </c>
      <c r="K19" s="53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2" customFormat="1" x14ac:dyDescent="0.25">
      <c r="A20" s="49" t="s">
        <v>62</v>
      </c>
      <c r="B20" s="50" t="s">
        <v>49</v>
      </c>
      <c r="C20" s="52"/>
      <c r="D20" s="39">
        <f t="shared" si="0"/>
        <v>0</v>
      </c>
      <c r="E20" s="40">
        <f t="shared" si="1"/>
        <v>0</v>
      </c>
      <c r="F20" s="52"/>
      <c r="G20" s="52"/>
      <c r="H20" s="52"/>
      <c r="I20" s="52"/>
      <c r="J20" s="52"/>
      <c r="K20" s="101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2" customFormat="1" x14ac:dyDescent="0.25">
      <c r="A21" s="49" t="s">
        <v>63</v>
      </c>
      <c r="B21" s="50" t="s">
        <v>50</v>
      </c>
      <c r="C21" s="52"/>
      <c r="D21" s="39">
        <f t="shared" si="0"/>
        <v>0</v>
      </c>
      <c r="E21" s="40">
        <f t="shared" si="1"/>
        <v>0</v>
      </c>
      <c r="F21" s="52"/>
      <c r="G21" s="52"/>
      <c r="H21" s="52"/>
      <c r="I21" s="52"/>
      <c r="J21" s="52"/>
      <c r="K21" s="53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2" customFormat="1" ht="15" customHeight="1" x14ac:dyDescent="0.25">
      <c r="A22" s="49" t="s">
        <v>64</v>
      </c>
      <c r="B22" s="50" t="s">
        <v>76</v>
      </c>
      <c r="C22" s="52"/>
      <c r="D22" s="39">
        <f t="shared" si="0"/>
        <v>1100</v>
      </c>
      <c r="E22" s="40">
        <f t="shared" si="1"/>
        <v>0</v>
      </c>
      <c r="F22" s="52"/>
      <c r="G22" s="52"/>
      <c r="H22" s="52"/>
      <c r="I22" s="52"/>
      <c r="J22" s="52">
        <v>1100</v>
      </c>
      <c r="K22" s="53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2" customFormat="1" x14ac:dyDescent="0.25">
      <c r="A23" s="49" t="s">
        <v>65</v>
      </c>
      <c r="B23" s="50" t="s">
        <v>23</v>
      </c>
      <c r="C23" s="52"/>
      <c r="D23" s="39">
        <f t="shared" si="0"/>
        <v>997</v>
      </c>
      <c r="E23" s="40">
        <f t="shared" si="1"/>
        <v>0</v>
      </c>
      <c r="F23" s="52"/>
      <c r="G23" s="52"/>
      <c r="H23" s="58"/>
      <c r="I23" s="52"/>
      <c r="J23" s="52">
        <v>997</v>
      </c>
      <c r="K23" s="53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31.5" x14ac:dyDescent="0.25">
      <c r="A24" s="49" t="s">
        <v>66</v>
      </c>
      <c r="B24" s="50" t="s">
        <v>51</v>
      </c>
      <c r="C24" s="52"/>
      <c r="D24" s="39">
        <f t="shared" si="0"/>
        <v>0</v>
      </c>
      <c r="E24" s="40">
        <f t="shared" si="1"/>
        <v>0</v>
      </c>
      <c r="F24" s="52"/>
      <c r="G24" s="52"/>
      <c r="H24" s="56"/>
      <c r="I24" s="52"/>
      <c r="J24" s="69"/>
      <c r="K24" s="53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12" customFormat="1" ht="31.5" x14ac:dyDescent="0.25">
      <c r="A25" s="49" t="s">
        <v>77</v>
      </c>
      <c r="B25" s="50" t="s">
        <v>52</v>
      </c>
      <c r="C25" s="52"/>
      <c r="D25" s="39">
        <f t="shared" si="0"/>
        <v>0</v>
      </c>
      <c r="E25" s="40">
        <f t="shared" si="1"/>
        <v>0</v>
      </c>
      <c r="F25" s="52"/>
      <c r="G25" s="52"/>
      <c r="H25" s="52"/>
      <c r="I25" s="52"/>
      <c r="J25" s="52"/>
      <c r="K25" s="53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12" customFormat="1" ht="31.5" x14ac:dyDescent="0.25">
      <c r="A26" s="49" t="s">
        <v>78</v>
      </c>
      <c r="B26" s="50" t="s">
        <v>38</v>
      </c>
      <c r="C26" s="52"/>
      <c r="D26" s="39">
        <f t="shared" si="0"/>
        <v>0</v>
      </c>
      <c r="E26" s="40">
        <f t="shared" si="1"/>
        <v>0</v>
      </c>
      <c r="F26" s="52"/>
      <c r="G26" s="52"/>
      <c r="H26" s="52"/>
      <c r="I26" s="52"/>
      <c r="J26" s="52"/>
      <c r="K26" s="53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12" customFormat="1" ht="31.5" x14ac:dyDescent="0.25">
      <c r="A27" s="49" t="s">
        <v>79</v>
      </c>
      <c r="B27" s="50" t="s">
        <v>93</v>
      </c>
      <c r="C27" s="52"/>
      <c r="D27" s="39">
        <f t="shared" si="0"/>
        <v>10564</v>
      </c>
      <c r="E27" s="40">
        <f t="shared" si="1"/>
        <v>0</v>
      </c>
      <c r="F27" s="52"/>
      <c r="G27" s="52"/>
      <c r="H27" s="56"/>
      <c r="I27" s="52"/>
      <c r="J27" s="52">
        <v>10564</v>
      </c>
      <c r="K27" s="8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6" s="12" customFormat="1" ht="31.5" x14ac:dyDescent="0.25">
      <c r="A28" s="46">
        <v>6</v>
      </c>
      <c r="B28" s="47" t="s">
        <v>53</v>
      </c>
      <c r="C28" s="52"/>
      <c r="D28" s="39">
        <f t="shared" si="0"/>
        <v>510</v>
      </c>
      <c r="E28" s="40">
        <f t="shared" si="1"/>
        <v>510</v>
      </c>
      <c r="F28" s="52"/>
      <c r="G28" s="52"/>
      <c r="H28" s="52"/>
      <c r="I28" s="56">
        <v>510</v>
      </c>
      <c r="J28" s="51"/>
      <c r="K28" s="53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12" customFormat="1" ht="35.25" customHeight="1" x14ac:dyDescent="0.25">
      <c r="A29" s="46">
        <v>7</v>
      </c>
      <c r="B29" s="47" t="s">
        <v>54</v>
      </c>
      <c r="C29" s="52"/>
      <c r="D29" s="39">
        <f t="shared" si="0"/>
        <v>0</v>
      </c>
      <c r="E29" s="40">
        <f t="shared" si="1"/>
        <v>0</v>
      </c>
      <c r="F29" s="52"/>
      <c r="G29" s="52"/>
      <c r="H29" s="52"/>
      <c r="I29" s="62"/>
      <c r="J29" s="52"/>
      <c r="K29" s="53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12" customFormat="1" ht="33" customHeight="1" x14ac:dyDescent="0.25">
      <c r="A30" s="46">
        <v>8</v>
      </c>
      <c r="B30" s="63" t="s">
        <v>94</v>
      </c>
      <c r="C30" s="52"/>
      <c r="D30" s="39">
        <f t="shared" si="0"/>
        <v>0</v>
      </c>
      <c r="E30" s="40">
        <f t="shared" si="1"/>
        <v>0</v>
      </c>
      <c r="F30" s="52"/>
      <c r="G30" s="52"/>
      <c r="H30" s="52"/>
      <c r="I30" s="52"/>
      <c r="J30" s="52"/>
      <c r="K30" s="53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61"/>
    </row>
    <row r="31" spans="1:26" s="12" customFormat="1" x14ac:dyDescent="0.25">
      <c r="A31" s="46">
        <v>9</v>
      </c>
      <c r="B31" s="47" t="s">
        <v>75</v>
      </c>
      <c r="C31" s="52"/>
      <c r="D31" s="39">
        <f t="shared" si="0"/>
        <v>140</v>
      </c>
      <c r="E31" s="40">
        <f t="shared" si="1"/>
        <v>140</v>
      </c>
      <c r="F31" s="52"/>
      <c r="G31" s="52"/>
      <c r="H31" s="52"/>
      <c r="I31" s="59">
        <v>140</v>
      </c>
      <c r="J31" s="52"/>
      <c r="K31" s="53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12" customFormat="1" ht="35.25" customHeight="1" x14ac:dyDescent="0.25">
      <c r="A32" s="46">
        <v>10</v>
      </c>
      <c r="B32" s="47" t="s">
        <v>55</v>
      </c>
      <c r="C32" s="52"/>
      <c r="D32" s="39">
        <f t="shared" si="0"/>
        <v>0</v>
      </c>
      <c r="E32" s="40">
        <f t="shared" si="1"/>
        <v>0</v>
      </c>
      <c r="F32" s="52"/>
      <c r="G32" s="52"/>
      <c r="H32" s="52"/>
      <c r="I32" s="52"/>
      <c r="J32" s="52"/>
      <c r="K32" s="53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s="19" customFormat="1" ht="36" customHeight="1" x14ac:dyDescent="0.25">
      <c r="A33" s="46">
        <v>11</v>
      </c>
      <c r="B33" s="47" t="s">
        <v>67</v>
      </c>
      <c r="C33" s="61"/>
      <c r="D33" s="39">
        <f t="shared" si="0"/>
        <v>0</v>
      </c>
      <c r="E33" s="40">
        <f t="shared" si="1"/>
        <v>0</v>
      </c>
      <c r="F33" s="61"/>
      <c r="G33" s="61"/>
      <c r="H33" s="61"/>
      <c r="I33" s="62"/>
      <c r="J33" s="61"/>
      <c r="K33" s="64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12" customFormat="1" ht="30.75" customHeight="1" x14ac:dyDescent="0.25">
      <c r="A34" s="46">
        <v>12</v>
      </c>
      <c r="B34" s="47" t="s">
        <v>68</v>
      </c>
      <c r="C34" s="52"/>
      <c r="D34" s="39">
        <f t="shared" si="0"/>
        <v>0</v>
      </c>
      <c r="E34" s="40">
        <f t="shared" si="1"/>
        <v>0</v>
      </c>
      <c r="F34" s="52"/>
      <c r="G34" s="52"/>
      <c r="H34" s="52"/>
      <c r="I34" s="52"/>
      <c r="J34" s="52"/>
      <c r="K34" s="53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s="12" customFormat="1" x14ac:dyDescent="0.25">
      <c r="A35" s="46">
        <v>13</v>
      </c>
      <c r="B35" s="47" t="s">
        <v>69</v>
      </c>
      <c r="C35" s="52"/>
      <c r="D35" s="39">
        <f t="shared" si="0"/>
        <v>0</v>
      </c>
      <c r="E35" s="40">
        <f t="shared" si="1"/>
        <v>0</v>
      </c>
      <c r="F35" s="52"/>
      <c r="G35" s="52"/>
      <c r="H35" s="52"/>
      <c r="I35" s="62"/>
      <c r="J35" s="51"/>
      <c r="K35" s="53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s="12" customFormat="1" ht="52.5" customHeight="1" x14ac:dyDescent="0.25">
      <c r="A36" s="46">
        <v>14</v>
      </c>
      <c r="B36" s="47" t="s">
        <v>70</v>
      </c>
      <c r="C36" s="52"/>
      <c r="D36" s="39">
        <f t="shared" si="0"/>
        <v>0</v>
      </c>
      <c r="E36" s="40">
        <f t="shared" si="1"/>
        <v>0</v>
      </c>
      <c r="F36" s="52"/>
      <c r="G36" s="52"/>
      <c r="H36" s="52"/>
      <c r="I36" s="52"/>
      <c r="J36" s="52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s="12" customFormat="1" ht="18.75" customHeight="1" x14ac:dyDescent="0.25">
      <c r="A37" s="46">
        <v>15</v>
      </c>
      <c r="B37" s="47" t="s">
        <v>71</v>
      </c>
      <c r="C37" s="52"/>
      <c r="D37" s="39">
        <f t="shared" si="0"/>
        <v>0</v>
      </c>
      <c r="E37" s="40">
        <f t="shared" si="1"/>
        <v>0</v>
      </c>
      <c r="F37" s="52"/>
      <c r="G37" s="52"/>
      <c r="H37" s="52"/>
      <c r="I37" s="62"/>
      <c r="J37" s="52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s="12" customFormat="1" ht="50.25" customHeight="1" x14ac:dyDescent="0.25">
      <c r="A38" s="46">
        <v>16</v>
      </c>
      <c r="B38" s="47" t="s">
        <v>72</v>
      </c>
      <c r="C38" s="52"/>
      <c r="D38" s="39">
        <f t="shared" si="0"/>
        <v>0</v>
      </c>
      <c r="E38" s="40">
        <f t="shared" si="1"/>
        <v>0</v>
      </c>
      <c r="F38" s="52"/>
      <c r="G38" s="52"/>
      <c r="H38" s="52"/>
      <c r="I38" s="52"/>
      <c r="J38" s="52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 spans="1:26" s="12" customFormat="1" ht="48.75" customHeight="1" x14ac:dyDescent="0.25">
      <c r="A39" s="46">
        <v>17</v>
      </c>
      <c r="B39" s="47" t="s">
        <v>73</v>
      </c>
      <c r="C39" s="52"/>
      <c r="D39" s="39">
        <f t="shared" si="0"/>
        <v>200</v>
      </c>
      <c r="E39" s="40">
        <f t="shared" si="1"/>
        <v>200</v>
      </c>
      <c r="F39" s="52"/>
      <c r="G39" s="52"/>
      <c r="H39" s="52"/>
      <c r="I39" s="59">
        <v>200</v>
      </c>
      <c r="J39" s="51"/>
      <c r="K39" s="53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6" s="12" customFormat="1" ht="48.75" customHeight="1" x14ac:dyDescent="0.25">
      <c r="A40" s="46">
        <v>18</v>
      </c>
      <c r="B40" s="47" t="s">
        <v>96</v>
      </c>
      <c r="C40" s="52"/>
      <c r="D40" s="39">
        <f t="shared" si="0"/>
        <v>0</v>
      </c>
      <c r="E40" s="40">
        <f t="shared" si="1"/>
        <v>0</v>
      </c>
      <c r="F40" s="52"/>
      <c r="G40" s="52"/>
      <c r="H40" s="52"/>
      <c r="I40" s="52"/>
      <c r="J40" s="52"/>
      <c r="K40" s="5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6" s="12" customFormat="1" ht="42.75" customHeight="1" x14ac:dyDescent="0.25">
      <c r="A41" s="46">
        <v>19</v>
      </c>
      <c r="B41" s="47" t="s">
        <v>74</v>
      </c>
      <c r="C41" s="52"/>
      <c r="D41" s="39">
        <f t="shared" si="0"/>
        <v>0</v>
      </c>
      <c r="E41" s="40">
        <f t="shared" si="1"/>
        <v>0</v>
      </c>
      <c r="F41" s="52"/>
      <c r="G41" s="52"/>
      <c r="H41" s="52"/>
      <c r="I41" s="52"/>
      <c r="J41" s="51"/>
      <c r="K41" s="5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3" spans="1:26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45" top="0.75" bottom="0.75" header="0.3" footer="0.3"/>
  <pageSetup paperSize="9" scale="85" orientation="landscape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</sheetPr>
  <dimension ref="A1:AC43"/>
  <sheetViews>
    <sheetView topLeftCell="A7" zoomScale="84" zoomScaleNormal="84" workbookViewId="0">
      <pane ySplit="3" topLeftCell="A10" activePane="bottomLeft" state="frozen"/>
      <selection activeCell="A7" sqref="A7"/>
      <selection pane="bottomLeft" activeCell="M22" sqref="M22"/>
    </sheetView>
  </sheetViews>
  <sheetFormatPr defaultRowHeight="15.75" x14ac:dyDescent="0.25"/>
  <cols>
    <col min="1" max="1" width="5.28515625" style="9" customWidth="1"/>
    <col min="2" max="2" width="29.42578125" style="9" customWidth="1"/>
    <col min="3" max="3" width="7.5703125" style="9" customWidth="1"/>
    <col min="4" max="5" width="10.140625" style="9" bestFit="1" customWidth="1"/>
    <col min="6" max="6" width="8.7109375" style="9" customWidth="1"/>
    <col min="7" max="7" width="9.42578125" style="9" customWidth="1"/>
    <col min="8" max="8" width="9.42578125" style="9" bestFit="1" customWidth="1"/>
    <col min="9" max="9" width="8" style="31" customWidth="1"/>
    <col min="10" max="10" width="9.42578125" style="91" bestFit="1" customWidth="1"/>
    <col min="11" max="11" width="11.140625" style="31" bestFit="1" customWidth="1"/>
    <col min="12" max="12" width="10.5703125" style="9" bestFit="1" customWidth="1"/>
    <col min="13" max="14" width="8" style="9" customWidth="1"/>
    <col min="15" max="15" width="13.85546875" style="9" customWidth="1"/>
    <col min="16" max="25" width="8" style="9" hidden="1" customWidth="1"/>
    <col min="26" max="26" width="21.5703125" style="9" customWidth="1"/>
    <col min="27" max="28" width="9.140625" style="9"/>
    <col min="29" max="29" width="9.5703125" style="9" bestFit="1" customWidth="1"/>
    <col min="30" max="16384" width="9.140625" style="9"/>
  </cols>
  <sheetData>
    <row r="1" spans="1:29" ht="21" customHeight="1" x14ac:dyDescent="0.25">
      <c r="A1" s="133" t="s">
        <v>80</v>
      </c>
      <c r="B1" s="133"/>
    </row>
    <row r="2" spans="1:29" s="10" customFormat="1" ht="42" customHeight="1" x14ac:dyDescent="0.25">
      <c r="A2" s="131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</row>
    <row r="3" spans="1:29" ht="14.25" customHeight="1" x14ac:dyDescent="0.25">
      <c r="A3" s="11"/>
      <c r="B3" s="11"/>
    </row>
    <row r="4" spans="1:29" ht="32.25" customHeight="1" x14ac:dyDescent="0.25">
      <c r="A4" s="135" t="s">
        <v>0</v>
      </c>
      <c r="B4" s="135" t="s">
        <v>24</v>
      </c>
      <c r="C4" s="142" t="s">
        <v>85</v>
      </c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30"/>
      <c r="P4" s="142" t="s">
        <v>86</v>
      </c>
      <c r="Q4" s="142"/>
      <c r="R4" s="142"/>
      <c r="S4" s="142"/>
      <c r="T4" s="142"/>
      <c r="U4" s="142"/>
      <c r="V4" s="142"/>
      <c r="W4" s="142"/>
      <c r="X4" s="142"/>
      <c r="Y4" s="142"/>
      <c r="Z4" s="143" t="s">
        <v>21</v>
      </c>
    </row>
    <row r="5" spans="1:29" ht="26.25" hidden="1" customHeight="1" x14ac:dyDescent="0.25">
      <c r="A5" s="136"/>
      <c r="B5" s="136"/>
      <c r="C5" s="143" t="s">
        <v>25</v>
      </c>
      <c r="D5" s="146" t="s">
        <v>26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34"/>
      <c r="P5" s="146" t="s">
        <v>26</v>
      </c>
      <c r="Q5" s="146"/>
      <c r="R5" s="146"/>
      <c r="S5" s="146"/>
      <c r="T5" s="146"/>
      <c r="U5" s="146"/>
      <c r="V5" s="146"/>
      <c r="W5" s="146"/>
      <c r="X5" s="146"/>
      <c r="Y5" s="146"/>
      <c r="Z5" s="144"/>
    </row>
    <row r="6" spans="1:29" ht="26.25" customHeight="1" x14ac:dyDescent="0.25">
      <c r="A6" s="136"/>
      <c r="B6" s="136"/>
      <c r="C6" s="144"/>
      <c r="D6" s="138" t="s">
        <v>27</v>
      </c>
      <c r="E6" s="147" t="s">
        <v>28</v>
      </c>
      <c r="F6" s="147"/>
      <c r="G6" s="147"/>
      <c r="H6" s="147"/>
      <c r="I6" s="147"/>
      <c r="J6" s="147"/>
      <c r="K6" s="152" t="s">
        <v>29</v>
      </c>
      <c r="L6" s="138" t="s">
        <v>30</v>
      </c>
      <c r="M6" s="138" t="s">
        <v>31</v>
      </c>
      <c r="N6" s="138" t="s">
        <v>32</v>
      </c>
      <c r="O6" s="138" t="s">
        <v>87</v>
      </c>
      <c r="P6" s="147" t="s">
        <v>27</v>
      </c>
      <c r="Q6" s="147" t="s">
        <v>28</v>
      </c>
      <c r="R6" s="147"/>
      <c r="S6" s="147"/>
      <c r="T6" s="147"/>
      <c r="U6" s="147"/>
      <c r="V6" s="147" t="s">
        <v>29</v>
      </c>
      <c r="W6" s="147" t="s">
        <v>30</v>
      </c>
      <c r="X6" s="147" t="s">
        <v>31</v>
      </c>
      <c r="Y6" s="147" t="s">
        <v>32</v>
      </c>
      <c r="Z6" s="144"/>
    </row>
    <row r="7" spans="1:29" ht="26.25" customHeight="1" x14ac:dyDescent="0.25">
      <c r="A7" s="136"/>
      <c r="B7" s="136"/>
      <c r="C7" s="144"/>
      <c r="D7" s="139"/>
      <c r="E7" s="148" t="s">
        <v>27</v>
      </c>
      <c r="F7" s="151" t="s">
        <v>33</v>
      </c>
      <c r="G7" s="151"/>
      <c r="H7" s="151"/>
      <c r="I7" s="151"/>
      <c r="J7" s="158" t="s">
        <v>34</v>
      </c>
      <c r="K7" s="153"/>
      <c r="L7" s="139"/>
      <c r="M7" s="139"/>
      <c r="N7" s="139"/>
      <c r="O7" s="139"/>
      <c r="P7" s="147"/>
      <c r="Q7" s="151" t="s">
        <v>27</v>
      </c>
      <c r="R7" s="151" t="s">
        <v>33</v>
      </c>
      <c r="S7" s="151"/>
      <c r="T7" s="151"/>
      <c r="U7" s="151" t="s">
        <v>34</v>
      </c>
      <c r="V7" s="147"/>
      <c r="W7" s="147"/>
      <c r="X7" s="147"/>
      <c r="Y7" s="147"/>
      <c r="Z7" s="144"/>
    </row>
    <row r="8" spans="1:29" ht="24.75" customHeight="1" thickBot="1" x14ac:dyDescent="0.3">
      <c r="A8" s="136"/>
      <c r="B8" s="136"/>
      <c r="C8" s="144"/>
      <c r="D8" s="139"/>
      <c r="E8" s="149"/>
      <c r="F8" s="148" t="s">
        <v>35</v>
      </c>
      <c r="G8" s="151" t="s">
        <v>36</v>
      </c>
      <c r="H8" s="151"/>
      <c r="I8" s="155" t="s">
        <v>37</v>
      </c>
      <c r="J8" s="159"/>
      <c r="K8" s="153"/>
      <c r="L8" s="139"/>
      <c r="M8" s="139"/>
      <c r="N8" s="139"/>
      <c r="O8" s="139"/>
      <c r="P8" s="147"/>
      <c r="Q8" s="151"/>
      <c r="R8" s="35" t="s">
        <v>35</v>
      </c>
      <c r="S8" s="35" t="s">
        <v>36</v>
      </c>
      <c r="T8" s="35" t="s">
        <v>37</v>
      </c>
      <c r="U8" s="151"/>
      <c r="V8" s="147"/>
      <c r="W8" s="147"/>
      <c r="X8" s="147"/>
      <c r="Y8" s="147"/>
      <c r="Z8" s="144"/>
      <c r="AC8" s="36"/>
    </row>
    <row r="9" spans="1:29" ht="24.75" customHeight="1" x14ac:dyDescent="0.25">
      <c r="A9" s="137"/>
      <c r="B9" s="137"/>
      <c r="C9" s="145"/>
      <c r="D9" s="140"/>
      <c r="E9" s="150"/>
      <c r="F9" s="150"/>
      <c r="G9" s="35" t="s">
        <v>89</v>
      </c>
      <c r="H9" s="35" t="s">
        <v>97</v>
      </c>
      <c r="I9" s="157"/>
      <c r="J9" s="160"/>
      <c r="K9" s="154"/>
      <c r="L9" s="140"/>
      <c r="M9" s="140"/>
      <c r="N9" s="140"/>
      <c r="O9" s="140"/>
      <c r="P9" s="37"/>
      <c r="Q9" s="35"/>
      <c r="R9" s="35"/>
      <c r="S9" s="35"/>
      <c r="T9" s="35"/>
      <c r="U9" s="35"/>
      <c r="V9" s="37"/>
      <c r="W9" s="37"/>
      <c r="X9" s="37"/>
      <c r="Y9" s="37"/>
      <c r="Z9" s="145"/>
      <c r="AB9" s="67"/>
    </row>
    <row r="10" spans="1:29" ht="24.75" customHeight="1" x14ac:dyDescent="0.25">
      <c r="A10" s="16"/>
      <c r="B10" s="16" t="s">
        <v>41</v>
      </c>
      <c r="C10" s="38"/>
      <c r="D10" s="39">
        <f>E10+J10+K10+L10+M10+N10+O10</f>
        <v>21157.832000000002</v>
      </c>
      <c r="E10" s="40">
        <f>SUM(F10:I10)</f>
        <v>590</v>
      </c>
      <c r="F10" s="41">
        <f t="shared" ref="F10:H10" si="0">SUM(F11:F15)+SUM(F28:F41)</f>
        <v>0</v>
      </c>
      <c r="G10" s="41">
        <f>SUM(G11:G15)+SUM(G28:G41)</f>
        <v>0</v>
      </c>
      <c r="H10" s="41">
        <f t="shared" si="0"/>
        <v>0</v>
      </c>
      <c r="I10" s="90">
        <f>SUM(I11:I15)+SUM(I28:I41)</f>
        <v>590</v>
      </c>
      <c r="J10" s="90">
        <f>SUM(J11:J15)+SUM(J28:J41)</f>
        <v>18743.86</v>
      </c>
      <c r="K10" s="90">
        <f t="shared" ref="K10:N10" si="1">SUM(K11:K15)+SUM(K28:K41)</f>
        <v>0</v>
      </c>
      <c r="L10" s="41">
        <f t="shared" si="1"/>
        <v>0</v>
      </c>
      <c r="M10" s="41">
        <f t="shared" si="1"/>
        <v>1823.972</v>
      </c>
      <c r="N10" s="41">
        <f t="shared" si="1"/>
        <v>0</v>
      </c>
      <c r="O10" s="41"/>
      <c r="P10" s="39"/>
      <c r="Q10" s="40"/>
      <c r="R10" s="41"/>
      <c r="S10" s="41"/>
      <c r="T10" s="41"/>
      <c r="U10" s="40"/>
      <c r="V10" s="39"/>
      <c r="W10" s="39"/>
      <c r="X10" s="43"/>
      <c r="Y10" s="39"/>
      <c r="Z10" s="44"/>
      <c r="AA10" s="45"/>
    </row>
    <row r="11" spans="1:29" ht="31.5" x14ac:dyDescent="0.25">
      <c r="A11" s="46">
        <v>1</v>
      </c>
      <c r="B11" s="47" t="s">
        <v>42</v>
      </c>
      <c r="C11" s="38"/>
      <c r="D11" s="39">
        <f t="shared" ref="D11:D41" si="2">E11+J11+K11+L11+M11+N11+O11</f>
        <v>0</v>
      </c>
      <c r="E11" s="40">
        <f t="shared" ref="E11:E41" si="3">SUM(F11:I11)</f>
        <v>0</v>
      </c>
      <c r="F11" s="41"/>
      <c r="G11" s="41"/>
      <c r="H11" s="41"/>
      <c r="I11" s="42"/>
      <c r="J11" s="90"/>
      <c r="K11" s="48"/>
      <c r="L11" s="39"/>
      <c r="M11" s="39"/>
      <c r="N11" s="39"/>
      <c r="O11" s="39"/>
      <c r="P11" s="39"/>
      <c r="Q11" s="41"/>
      <c r="R11" s="41"/>
      <c r="S11" s="41"/>
      <c r="T11" s="41"/>
      <c r="U11" s="41"/>
      <c r="V11" s="39"/>
      <c r="W11" s="39"/>
      <c r="X11" s="39"/>
      <c r="Y11" s="39"/>
      <c r="Z11" s="38"/>
      <c r="AA11" s="33"/>
    </row>
    <row r="12" spans="1:29" ht="31.5" x14ac:dyDescent="0.25">
      <c r="A12" s="46">
        <v>2</v>
      </c>
      <c r="B12" s="47" t="s">
        <v>43</v>
      </c>
      <c r="C12" s="38"/>
      <c r="D12" s="39">
        <f t="shared" si="2"/>
        <v>0</v>
      </c>
      <c r="E12" s="40">
        <f t="shared" si="3"/>
        <v>0</v>
      </c>
      <c r="F12" s="41"/>
      <c r="G12" s="41"/>
      <c r="H12" s="41"/>
      <c r="I12" s="42"/>
      <c r="J12" s="90"/>
      <c r="K12" s="42"/>
      <c r="L12" s="39"/>
      <c r="M12" s="39"/>
      <c r="N12" s="39"/>
      <c r="O12" s="39"/>
      <c r="P12" s="39"/>
      <c r="Q12" s="41"/>
      <c r="R12" s="41"/>
      <c r="S12" s="41"/>
      <c r="T12" s="41"/>
      <c r="U12" s="41"/>
      <c r="V12" s="39"/>
      <c r="W12" s="39"/>
      <c r="X12" s="39"/>
      <c r="Y12" s="39"/>
      <c r="Z12" s="38"/>
      <c r="AA12" s="33"/>
      <c r="AB12" s="33"/>
    </row>
    <row r="13" spans="1:29" ht="31.5" customHeight="1" x14ac:dyDescent="0.25">
      <c r="A13" s="46">
        <v>3</v>
      </c>
      <c r="B13" s="47" t="s">
        <v>44</v>
      </c>
      <c r="C13" s="38"/>
      <c r="D13" s="39">
        <f t="shared" si="2"/>
        <v>30</v>
      </c>
      <c r="E13" s="40">
        <f t="shared" si="3"/>
        <v>30</v>
      </c>
      <c r="F13" s="41"/>
      <c r="G13" s="41"/>
      <c r="H13" s="41"/>
      <c r="I13" s="42">
        <v>30</v>
      </c>
      <c r="J13" s="90"/>
      <c r="K13" s="48"/>
      <c r="L13" s="39"/>
      <c r="M13" s="39"/>
      <c r="N13" s="39"/>
      <c r="O13" s="39"/>
      <c r="P13" s="39"/>
      <c r="Q13" s="41"/>
      <c r="R13" s="41"/>
      <c r="S13" s="41"/>
      <c r="T13" s="41"/>
      <c r="U13" s="41"/>
      <c r="V13" s="39"/>
      <c r="W13" s="39"/>
      <c r="X13" s="39"/>
      <c r="Y13" s="39"/>
      <c r="Z13" s="38"/>
    </row>
    <row r="14" spans="1:29" ht="31.5" x14ac:dyDescent="0.25">
      <c r="A14" s="46">
        <v>4</v>
      </c>
      <c r="B14" s="47" t="s">
        <v>91</v>
      </c>
      <c r="C14" s="38"/>
      <c r="D14" s="39">
        <f t="shared" si="2"/>
        <v>2700</v>
      </c>
      <c r="E14" s="40">
        <f t="shared" si="3"/>
        <v>0</v>
      </c>
      <c r="F14" s="41"/>
      <c r="G14" s="41"/>
      <c r="H14" s="41"/>
      <c r="I14" s="42"/>
      <c r="J14" s="90">
        <v>2700</v>
      </c>
      <c r="K14" s="48"/>
      <c r="L14" s="39"/>
      <c r="M14" s="39"/>
      <c r="N14" s="39"/>
      <c r="O14" s="39"/>
      <c r="P14" s="39"/>
      <c r="Q14" s="41"/>
      <c r="R14" s="41"/>
      <c r="S14" s="41"/>
      <c r="T14" s="41"/>
      <c r="U14" s="41"/>
      <c r="V14" s="39"/>
      <c r="W14" s="39"/>
      <c r="X14" s="39"/>
      <c r="Y14" s="39"/>
      <c r="Z14" s="38"/>
    </row>
    <row r="15" spans="1:29" ht="31.5" x14ac:dyDescent="0.25">
      <c r="A15" s="46">
        <v>5</v>
      </c>
      <c r="B15" s="47" t="s">
        <v>45</v>
      </c>
      <c r="C15" s="38"/>
      <c r="D15" s="39">
        <f t="shared" si="2"/>
        <v>17867.832000000002</v>
      </c>
      <c r="E15" s="40">
        <f t="shared" si="3"/>
        <v>0</v>
      </c>
      <c r="F15" s="41">
        <f t="shared" ref="F15:O15" si="4">SUM(F16:F27)</f>
        <v>0</v>
      </c>
      <c r="G15" s="41">
        <f t="shared" si="4"/>
        <v>0</v>
      </c>
      <c r="H15" s="41">
        <f>SUM(H16:H27)</f>
        <v>0</v>
      </c>
      <c r="I15" s="42">
        <f t="shared" si="4"/>
        <v>0</v>
      </c>
      <c r="J15" s="90">
        <f>SUM(J16:J27)</f>
        <v>16043.86</v>
      </c>
      <c r="K15" s="42">
        <f t="shared" si="4"/>
        <v>0</v>
      </c>
      <c r="L15" s="41">
        <f t="shared" si="4"/>
        <v>0</v>
      </c>
      <c r="M15" s="41">
        <f t="shared" si="4"/>
        <v>1823.972</v>
      </c>
      <c r="N15" s="41">
        <f t="shared" si="4"/>
        <v>0</v>
      </c>
      <c r="O15" s="41">
        <f t="shared" si="4"/>
        <v>0</v>
      </c>
      <c r="P15" s="39"/>
      <c r="Q15" s="41"/>
      <c r="R15" s="41"/>
      <c r="S15" s="41"/>
      <c r="T15" s="41"/>
      <c r="U15" s="41"/>
      <c r="V15" s="39"/>
      <c r="W15" s="39"/>
      <c r="X15" s="39"/>
      <c r="Y15" s="39"/>
      <c r="Z15" s="38"/>
    </row>
    <row r="16" spans="1:29" x14ac:dyDescent="0.25">
      <c r="A16" s="49" t="s">
        <v>58</v>
      </c>
      <c r="B16" s="50" t="s">
        <v>46</v>
      </c>
      <c r="C16" s="51"/>
      <c r="D16" s="39">
        <f t="shared" si="2"/>
        <v>5906.37</v>
      </c>
      <c r="E16" s="40">
        <f t="shared" si="3"/>
        <v>0</v>
      </c>
      <c r="F16" s="51"/>
      <c r="G16" s="51"/>
      <c r="H16" s="51"/>
      <c r="I16" s="53"/>
      <c r="J16" s="89">
        <v>5906.37</v>
      </c>
      <c r="K16" s="53"/>
      <c r="L16" s="51"/>
      <c r="M16" s="51"/>
      <c r="N16" s="85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61"/>
    </row>
    <row r="17" spans="1:26" x14ac:dyDescent="0.25">
      <c r="A17" s="49" t="s">
        <v>59</v>
      </c>
      <c r="B17" s="50" t="s">
        <v>47</v>
      </c>
      <c r="C17" s="51"/>
      <c r="D17" s="39">
        <f t="shared" si="2"/>
        <v>0</v>
      </c>
      <c r="E17" s="40">
        <f t="shared" si="3"/>
        <v>0</v>
      </c>
      <c r="F17" s="51"/>
      <c r="G17" s="51"/>
      <c r="H17" s="51"/>
      <c r="I17" s="53"/>
      <c r="J17" s="89"/>
      <c r="K17" s="53"/>
      <c r="L17" s="51"/>
      <c r="M17" s="51"/>
      <c r="N17" s="85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</row>
    <row r="18" spans="1:26" s="12" customFormat="1" x14ac:dyDescent="0.25">
      <c r="A18" s="49" t="s">
        <v>60</v>
      </c>
      <c r="B18" s="50" t="s">
        <v>48</v>
      </c>
      <c r="C18" s="52"/>
      <c r="D18" s="39">
        <f t="shared" si="2"/>
        <v>0</v>
      </c>
      <c r="E18" s="40">
        <f t="shared" si="3"/>
        <v>0</v>
      </c>
      <c r="F18" s="52"/>
      <c r="G18" s="52"/>
      <c r="H18" s="52"/>
      <c r="I18" s="53"/>
      <c r="J18" s="89"/>
      <c r="K18" s="53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 spans="1:26" s="12" customFormat="1" x14ac:dyDescent="0.25">
      <c r="A19" s="49" t="s">
        <v>61</v>
      </c>
      <c r="B19" s="50" t="s">
        <v>22</v>
      </c>
      <c r="C19" s="52"/>
      <c r="D19" s="39">
        <f t="shared" si="2"/>
        <v>5370</v>
      </c>
      <c r="E19" s="40">
        <f t="shared" si="3"/>
        <v>0</v>
      </c>
      <c r="F19" s="52"/>
      <c r="G19" s="52"/>
      <c r="H19" s="52"/>
      <c r="I19" s="53"/>
      <c r="J19" s="89">
        <v>5370</v>
      </c>
      <c r="K19" s="89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 spans="1:26" s="12" customFormat="1" x14ac:dyDescent="0.25">
      <c r="A20" s="49" t="s">
        <v>62</v>
      </c>
      <c r="B20" s="50" t="s">
        <v>49</v>
      </c>
      <c r="C20" s="52"/>
      <c r="D20" s="39">
        <f t="shared" si="2"/>
        <v>0</v>
      </c>
      <c r="E20" s="40">
        <f t="shared" si="3"/>
        <v>0</v>
      </c>
      <c r="F20" s="52"/>
      <c r="G20" s="52"/>
      <c r="H20" s="52"/>
      <c r="I20" s="53"/>
      <c r="J20" s="89"/>
      <c r="K20" s="89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 spans="1:26" s="12" customFormat="1" x14ac:dyDescent="0.25">
      <c r="A21" s="49" t="s">
        <v>63</v>
      </c>
      <c r="B21" s="50" t="s">
        <v>50</v>
      </c>
      <c r="C21" s="52"/>
      <c r="D21" s="39">
        <f t="shared" si="2"/>
        <v>0</v>
      </c>
      <c r="E21" s="40">
        <f t="shared" si="3"/>
        <v>0</v>
      </c>
      <c r="F21" s="52"/>
      <c r="G21" s="52"/>
      <c r="H21" s="52"/>
      <c r="I21" s="53"/>
      <c r="J21" s="89"/>
      <c r="K21" s="89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 spans="1:26" s="12" customFormat="1" ht="15" customHeight="1" x14ac:dyDescent="0.25">
      <c r="A22" s="49" t="s">
        <v>64</v>
      </c>
      <c r="B22" s="50" t="s">
        <v>76</v>
      </c>
      <c r="C22" s="52"/>
      <c r="D22" s="39">
        <f t="shared" si="2"/>
        <v>1823.972</v>
      </c>
      <c r="E22" s="40">
        <f t="shared" si="3"/>
        <v>0</v>
      </c>
      <c r="F22" s="52"/>
      <c r="G22" s="52"/>
      <c r="H22" s="52"/>
      <c r="I22" s="53"/>
      <c r="J22" s="89"/>
      <c r="K22" s="89"/>
      <c r="L22" s="52"/>
      <c r="M22" s="52">
        <v>1823.972</v>
      </c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 spans="1:26" s="12" customFormat="1" x14ac:dyDescent="0.25">
      <c r="A23" s="49" t="s">
        <v>65</v>
      </c>
      <c r="B23" s="50" t="s">
        <v>23</v>
      </c>
      <c r="C23" s="52"/>
      <c r="D23" s="39">
        <f t="shared" si="2"/>
        <v>0</v>
      </c>
      <c r="E23" s="40">
        <f t="shared" si="3"/>
        <v>0</v>
      </c>
      <c r="F23" s="52"/>
      <c r="G23" s="52"/>
      <c r="H23" s="58"/>
      <c r="I23" s="53"/>
      <c r="J23" s="89"/>
      <c r="K23" s="89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 spans="1:26" s="12" customFormat="1" ht="31.5" x14ac:dyDescent="0.25">
      <c r="A24" s="49" t="s">
        <v>66</v>
      </c>
      <c r="B24" s="50" t="s">
        <v>51</v>
      </c>
      <c r="C24" s="52"/>
      <c r="D24" s="39">
        <f t="shared" si="2"/>
        <v>0</v>
      </c>
      <c r="E24" s="40">
        <f t="shared" si="3"/>
        <v>0</v>
      </c>
      <c r="F24" s="52"/>
      <c r="G24" s="52"/>
      <c r="H24" s="56"/>
      <c r="I24" s="53"/>
      <c r="J24" s="92"/>
      <c r="K24" s="89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 spans="1:26" s="12" customFormat="1" ht="31.5" x14ac:dyDescent="0.25">
      <c r="A25" s="49" t="s">
        <v>77</v>
      </c>
      <c r="B25" s="50" t="s">
        <v>52</v>
      </c>
      <c r="C25" s="52"/>
      <c r="D25" s="39">
        <f t="shared" si="2"/>
        <v>0</v>
      </c>
      <c r="E25" s="40">
        <f t="shared" si="3"/>
        <v>0</v>
      </c>
      <c r="F25" s="52"/>
      <c r="G25" s="52"/>
      <c r="H25" s="52"/>
      <c r="I25" s="53"/>
      <c r="J25" s="89"/>
      <c r="K25" s="89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 spans="1:26" s="12" customFormat="1" ht="31.5" x14ac:dyDescent="0.25">
      <c r="A26" s="49" t="s">
        <v>78</v>
      </c>
      <c r="B26" s="50" t="s">
        <v>38</v>
      </c>
      <c r="C26" s="52"/>
      <c r="D26" s="39">
        <f t="shared" si="2"/>
        <v>0</v>
      </c>
      <c r="E26" s="40">
        <f t="shared" si="3"/>
        <v>0</v>
      </c>
      <c r="F26" s="52"/>
      <c r="G26" s="52"/>
      <c r="H26" s="52"/>
      <c r="I26" s="53"/>
      <c r="J26" s="89"/>
      <c r="K26" s="8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 spans="1:26" s="12" customFormat="1" ht="31.5" x14ac:dyDescent="0.25">
      <c r="A27" s="49" t="s">
        <v>79</v>
      </c>
      <c r="B27" s="50" t="s">
        <v>93</v>
      </c>
      <c r="C27" s="52"/>
      <c r="D27" s="39">
        <f t="shared" si="2"/>
        <v>4767.4900000000007</v>
      </c>
      <c r="E27" s="40">
        <f t="shared" si="3"/>
        <v>0</v>
      </c>
      <c r="F27" s="52"/>
      <c r="G27" s="52"/>
      <c r="H27" s="56"/>
      <c r="I27" s="53"/>
      <c r="J27" s="89">
        <v>4767.4900000000007</v>
      </c>
      <c r="K27" s="89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61"/>
    </row>
    <row r="28" spans="1:26" s="12" customFormat="1" ht="31.5" x14ac:dyDescent="0.25">
      <c r="A28" s="46">
        <v>6</v>
      </c>
      <c r="B28" s="47" t="s">
        <v>53</v>
      </c>
      <c r="C28" s="52"/>
      <c r="D28" s="39">
        <f t="shared" si="2"/>
        <v>88.2</v>
      </c>
      <c r="E28" s="40">
        <f t="shared" si="3"/>
        <v>88.2</v>
      </c>
      <c r="F28" s="52"/>
      <c r="G28" s="52"/>
      <c r="H28" s="52"/>
      <c r="I28" s="122">
        <v>88.2</v>
      </c>
      <c r="J28" s="126"/>
      <c r="K28" s="89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 spans="1:26" s="12" customFormat="1" ht="35.25" customHeight="1" x14ac:dyDescent="0.25">
      <c r="A29" s="46">
        <v>7</v>
      </c>
      <c r="B29" s="47" t="s">
        <v>54</v>
      </c>
      <c r="C29" s="52"/>
      <c r="D29" s="39">
        <f t="shared" si="2"/>
        <v>111.8</v>
      </c>
      <c r="E29" s="40">
        <f t="shared" si="3"/>
        <v>111.8</v>
      </c>
      <c r="F29" s="52"/>
      <c r="G29" s="52"/>
      <c r="H29" s="52"/>
      <c r="I29" s="123">
        <v>111.8</v>
      </c>
      <c r="J29" s="89"/>
      <c r="K29" s="89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 spans="1:26" s="12" customFormat="1" ht="33" customHeight="1" x14ac:dyDescent="0.25">
      <c r="A30" s="46">
        <v>8</v>
      </c>
      <c r="B30" s="63" t="s">
        <v>94</v>
      </c>
      <c r="C30" s="52"/>
      <c r="D30" s="39">
        <f t="shared" si="2"/>
        <v>0</v>
      </c>
      <c r="E30" s="40">
        <f t="shared" si="3"/>
        <v>0</v>
      </c>
      <c r="F30" s="52"/>
      <c r="G30" s="52"/>
      <c r="H30" s="52"/>
      <c r="I30" s="124"/>
      <c r="J30" s="89"/>
      <c r="K30" s="89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61"/>
    </row>
    <row r="31" spans="1:26" s="12" customFormat="1" x14ac:dyDescent="0.25">
      <c r="A31" s="46">
        <v>9</v>
      </c>
      <c r="B31" s="47" t="s">
        <v>75</v>
      </c>
      <c r="C31" s="52"/>
      <c r="D31" s="39">
        <f t="shared" si="2"/>
        <v>160</v>
      </c>
      <c r="E31" s="40">
        <f t="shared" si="3"/>
        <v>160</v>
      </c>
      <c r="F31" s="52"/>
      <c r="G31" s="52"/>
      <c r="H31" s="52"/>
      <c r="I31" s="125">
        <v>160</v>
      </c>
      <c r="J31" s="89"/>
      <c r="K31" s="89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s="12" customFormat="1" ht="35.25" customHeight="1" x14ac:dyDescent="0.25">
      <c r="A32" s="46">
        <v>10</v>
      </c>
      <c r="B32" s="47" t="s">
        <v>55</v>
      </c>
      <c r="C32" s="52"/>
      <c r="D32" s="39">
        <f t="shared" si="2"/>
        <v>0</v>
      </c>
      <c r="E32" s="40">
        <f t="shared" si="3"/>
        <v>0</v>
      </c>
      <c r="F32" s="52"/>
      <c r="G32" s="52"/>
      <c r="H32" s="52"/>
      <c r="I32" s="53"/>
      <c r="J32" s="89"/>
      <c r="K32" s="89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8" s="19" customFormat="1" ht="36" customHeight="1" x14ac:dyDescent="0.25">
      <c r="A33" s="46">
        <v>11</v>
      </c>
      <c r="B33" s="47" t="s">
        <v>67</v>
      </c>
      <c r="C33" s="61"/>
      <c r="D33" s="39">
        <f t="shared" si="2"/>
        <v>0</v>
      </c>
      <c r="E33" s="40">
        <f t="shared" si="3"/>
        <v>0</v>
      </c>
      <c r="F33" s="61"/>
      <c r="G33" s="61"/>
      <c r="H33" s="61"/>
      <c r="I33" s="93"/>
      <c r="J33" s="94"/>
      <c r="K33" s="94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8" s="12" customFormat="1" ht="30.75" customHeight="1" x14ac:dyDescent="0.25">
      <c r="A34" s="46">
        <v>12</v>
      </c>
      <c r="B34" s="47" t="s">
        <v>68</v>
      </c>
      <c r="C34" s="52"/>
      <c r="D34" s="39">
        <f t="shared" si="2"/>
        <v>0</v>
      </c>
      <c r="E34" s="40">
        <f t="shared" si="3"/>
        <v>0</v>
      </c>
      <c r="F34" s="52"/>
      <c r="G34" s="52"/>
      <c r="H34" s="52"/>
      <c r="I34" s="53"/>
      <c r="J34" s="89"/>
      <c r="K34" s="89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8" s="12" customFormat="1" x14ac:dyDescent="0.25">
      <c r="A35" s="46">
        <v>13</v>
      </c>
      <c r="B35" s="47" t="s">
        <v>69</v>
      </c>
      <c r="C35" s="52"/>
      <c r="D35" s="39">
        <f t="shared" si="2"/>
        <v>0</v>
      </c>
      <c r="E35" s="40">
        <f t="shared" si="3"/>
        <v>0</v>
      </c>
      <c r="F35" s="52"/>
      <c r="G35" s="52"/>
      <c r="H35" s="52"/>
      <c r="I35" s="93"/>
      <c r="J35" s="89"/>
      <c r="K35" s="89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8" s="12" customFormat="1" ht="52.5" customHeight="1" x14ac:dyDescent="0.25">
      <c r="A36" s="46">
        <v>14</v>
      </c>
      <c r="B36" s="47" t="s">
        <v>70</v>
      </c>
      <c r="C36" s="52"/>
      <c r="D36" s="39">
        <f t="shared" si="2"/>
        <v>0</v>
      </c>
      <c r="E36" s="40">
        <f t="shared" si="3"/>
        <v>0</v>
      </c>
      <c r="F36" s="52"/>
      <c r="G36" s="52"/>
      <c r="H36" s="52"/>
      <c r="I36" s="53"/>
      <c r="J36" s="89"/>
      <c r="K36" s="53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8" s="12" customFormat="1" ht="18.75" customHeight="1" x14ac:dyDescent="0.25">
      <c r="A37" s="46">
        <v>15</v>
      </c>
      <c r="B37" s="47" t="s">
        <v>71</v>
      </c>
      <c r="C37" s="52"/>
      <c r="D37" s="39">
        <f t="shared" si="2"/>
        <v>0</v>
      </c>
      <c r="E37" s="40">
        <f t="shared" si="3"/>
        <v>0</v>
      </c>
      <c r="F37" s="52"/>
      <c r="G37" s="52"/>
      <c r="H37" s="52"/>
      <c r="I37" s="93"/>
      <c r="J37" s="89"/>
      <c r="K37" s="53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8" s="12" customFormat="1" ht="50.25" customHeight="1" x14ac:dyDescent="0.25">
      <c r="A38" s="46">
        <v>16</v>
      </c>
      <c r="B38" s="47" t="s">
        <v>72</v>
      </c>
      <c r="C38" s="52"/>
      <c r="D38" s="39">
        <f t="shared" si="2"/>
        <v>0</v>
      </c>
      <c r="E38" s="40">
        <f t="shared" si="3"/>
        <v>0</v>
      </c>
      <c r="F38" s="52"/>
      <c r="G38" s="52"/>
      <c r="H38" s="52"/>
      <c r="I38" s="53"/>
      <c r="J38" s="89"/>
      <c r="K38" s="53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B38" s="57"/>
    </row>
    <row r="39" spans="1:28" s="12" customFormat="1" ht="48.75" customHeight="1" x14ac:dyDescent="0.25">
      <c r="A39" s="46">
        <v>17</v>
      </c>
      <c r="B39" s="47" t="s">
        <v>73</v>
      </c>
      <c r="C39" s="52"/>
      <c r="D39" s="39">
        <f t="shared" si="2"/>
        <v>200</v>
      </c>
      <c r="E39" s="40">
        <f t="shared" si="3"/>
        <v>200</v>
      </c>
      <c r="F39" s="52"/>
      <c r="G39" s="52"/>
      <c r="H39" s="52"/>
      <c r="I39" s="65">
        <v>200</v>
      </c>
      <c r="J39" s="89"/>
      <c r="K39" s="89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 spans="1:28" s="12" customFormat="1" ht="48.75" customHeight="1" x14ac:dyDescent="0.25">
      <c r="A40" s="46">
        <v>18</v>
      </c>
      <c r="B40" s="47" t="s">
        <v>96</v>
      </c>
      <c r="C40" s="52"/>
      <c r="D40" s="39">
        <f t="shared" si="2"/>
        <v>0</v>
      </c>
      <c r="E40" s="40">
        <f t="shared" si="3"/>
        <v>0</v>
      </c>
      <c r="F40" s="52"/>
      <c r="G40" s="52"/>
      <c r="H40" s="52"/>
      <c r="I40" s="53"/>
      <c r="J40" s="89"/>
      <c r="K40" s="53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 spans="1:28" s="12" customFormat="1" ht="42.75" customHeight="1" x14ac:dyDescent="0.25">
      <c r="A41" s="46">
        <v>19</v>
      </c>
      <c r="B41" s="47" t="s">
        <v>74</v>
      </c>
      <c r="C41" s="52"/>
      <c r="D41" s="39">
        <f t="shared" si="2"/>
        <v>0</v>
      </c>
      <c r="E41" s="40">
        <f t="shared" si="3"/>
        <v>0</v>
      </c>
      <c r="F41" s="52"/>
      <c r="G41" s="52"/>
      <c r="H41" s="52"/>
      <c r="I41" s="53"/>
      <c r="J41" s="89"/>
      <c r="K41" s="53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95"/>
    </row>
    <row r="43" spans="1:28" x14ac:dyDescent="0.25">
      <c r="A43" s="66"/>
    </row>
  </sheetData>
  <mergeCells count="32">
    <mergeCell ref="Y6:Y8"/>
    <mergeCell ref="E7:E9"/>
    <mergeCell ref="F7:I7"/>
    <mergeCell ref="J7:J9"/>
    <mergeCell ref="Q7:Q8"/>
    <mergeCell ref="R7:T7"/>
    <mergeCell ref="U7:U8"/>
    <mergeCell ref="F8:F9"/>
    <mergeCell ref="G8:H8"/>
    <mergeCell ref="I8:I9"/>
    <mergeCell ref="O6:O9"/>
    <mergeCell ref="P6:P8"/>
    <mergeCell ref="Q6:U6"/>
    <mergeCell ref="V6:V8"/>
    <mergeCell ref="W6:W8"/>
    <mergeCell ref="X6:X8"/>
    <mergeCell ref="N6:N9"/>
    <mergeCell ref="A1:B1"/>
    <mergeCell ref="A2:Z2"/>
    <mergeCell ref="A4:A9"/>
    <mergeCell ref="B4:B9"/>
    <mergeCell ref="C4:N4"/>
    <mergeCell ref="P4:Y4"/>
    <mergeCell ref="Z4:Z9"/>
    <mergeCell ref="C5:C9"/>
    <mergeCell ref="D5:N5"/>
    <mergeCell ref="P5:Y5"/>
    <mergeCell ref="D6:D9"/>
    <mergeCell ref="E6:J6"/>
    <mergeCell ref="K6:K9"/>
    <mergeCell ref="L6:L9"/>
    <mergeCell ref="M6:M9"/>
  </mergeCells>
  <pageMargins left="0.45" right="0.45" top="0.75" bottom="0.75" header="0.3" footer="0.3"/>
  <pageSetup paperSize="9" scale="85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Bieu tieu chi</vt:lpstr>
      <vt:lpstr>TH NGUỒN LỰC</vt:lpstr>
      <vt:lpstr>Vốn chi tiết</vt:lpstr>
      <vt:lpstr>BA</vt:lpstr>
      <vt:lpstr>NS</vt:lpstr>
      <vt:lpstr>NH</vt:lpstr>
      <vt:lpstr>NP</vt:lpstr>
      <vt:lpstr>TN</vt:lpstr>
      <vt:lpstr>TB</vt:lpstr>
      <vt:lpstr>PR</vt:lpstr>
      <vt:lpstr>Sở, ngành</vt:lpstr>
      <vt:lpstr>'Bieu tieu chi'!Print_Titles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PTV</dc:creator>
  <cp:lastModifiedBy>Windows User</cp:lastModifiedBy>
  <cp:lastPrinted>2020-03-02T02:31:10Z</cp:lastPrinted>
  <dcterms:created xsi:type="dcterms:W3CDTF">2017-01-16T02:50:56Z</dcterms:created>
  <dcterms:modified xsi:type="dcterms:W3CDTF">2022-01-21T04:29:10Z</dcterms:modified>
</cp:coreProperties>
</file>